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firstSheet="11" activeTab="11"/>
  </bookViews>
  <sheets>
    <sheet name="2012" sheetId="1" state="hidden" r:id="rId1"/>
    <sheet name="2013" sheetId="2" state="hidden" r:id="rId2"/>
    <sheet name="2016" sheetId="3" state="hidden" r:id="rId3"/>
    <sheet name="2018" sheetId="4" state="hidden" r:id="rId4"/>
    <sheet name="2017-1" sheetId="5" state="hidden" r:id="rId5"/>
    <sheet name="2017" sheetId="6" state="hidden" r:id="rId6"/>
    <sheet name="2018-1" sheetId="7" state="hidden" r:id="rId7"/>
    <sheet name="2018-2" sheetId="8" state="hidden" r:id="rId8"/>
    <sheet name="2018-3" sheetId="9" state="hidden" r:id="rId9"/>
    <sheet name="2019" sheetId="10" state="hidden" r:id="rId10"/>
    <sheet name="2019-1" sheetId="11" state="hidden" r:id="rId11"/>
    <sheet name="2020" sheetId="12" r:id="rId12"/>
  </sheets>
  <definedNames/>
  <calcPr fullCalcOnLoad="1"/>
</workbook>
</file>

<file path=xl/sharedStrings.xml><?xml version="1.0" encoding="utf-8"?>
<sst xmlns="http://schemas.openxmlformats.org/spreadsheetml/2006/main" count="1226" uniqueCount="166">
  <si>
    <t xml:space="preserve">Наименование </t>
  </si>
  <si>
    <t>на приходите и разходите</t>
  </si>
  <si>
    <t>План</t>
  </si>
  <si>
    <t>2012 г.</t>
  </si>
  <si>
    <t>I.</t>
  </si>
  <si>
    <t>ПРИХОДИ, ПРЕДВИДЕНИ В ПЛАН-СМЕТКАТА</t>
  </si>
  <si>
    <t>Такса битови отпадъци</t>
  </si>
  <si>
    <t>1.</t>
  </si>
  <si>
    <t>в това число:</t>
  </si>
  <si>
    <t>1.1.</t>
  </si>
  <si>
    <t>ОТ НАСЕЛЕНИЕТО</t>
  </si>
  <si>
    <t>1.2.</t>
  </si>
  <si>
    <t>ЗА ПРЕДПРИЯТИЯ И ФИРМИ</t>
  </si>
  <si>
    <t>- за сметосъбиране и сметоизвозване</t>
  </si>
  <si>
    <t>- за обезвреждане на битовите отпадъци в депа и други съоръжения, вкл.разходи за обезвреждане чрез депониране на общинско депо по чл. 71 "е" от ЗУО</t>
  </si>
  <si>
    <t>- за чистота на териториите за обществено ползване</t>
  </si>
  <si>
    <t>2.</t>
  </si>
  <si>
    <t>ЗА СМЕТКА НА ДРУГИ ОБЩИНСКИ ПРИХОДИ</t>
  </si>
  <si>
    <t>3.</t>
  </si>
  <si>
    <t>II.</t>
  </si>
  <si>
    <t>РАЗХОДИ, ПРЕДВИДЕНИ В ПЛАН-СМЕТКАТА</t>
  </si>
  <si>
    <t>Осигуряване на съдове за съхранение на битови отпадъци, транспортни средства</t>
  </si>
  <si>
    <t>Събиране на битови отпадъци и траспорт до депата</t>
  </si>
  <si>
    <t>Проучване, проектиране, изграждане, поддържане, експлоатация, закриване и мониторинг на ДБО или други инсталации или съоръжения за обезвреждане на битови отпадъци - предприятие с депо за третиране на битови отпадъци, включително разходи за обезвреждане чрез депониране на общинско депо по чл. 71 "е" от ЗУО</t>
  </si>
  <si>
    <t>4.</t>
  </si>
  <si>
    <t>Почистване на улични платна, площади, алеи, паркове и други територии на населените места</t>
  </si>
  <si>
    <t>5.</t>
  </si>
  <si>
    <t>Поддържане чистота и зелени площи</t>
  </si>
  <si>
    <t>6.</t>
  </si>
  <si>
    <t>Други текущо възникнали дейности, почистване нерегламентирани депа за отпадъци</t>
  </si>
  <si>
    <t>ПЛАН - СМЕТКА</t>
  </si>
  <si>
    <t>ЗА ПЛАНИРАНИТЕ ПОСТЪПЛЕНИЯ И ИЗРАЗХОДВАНИ СРЕДСТВА ОТ</t>
  </si>
  <si>
    <t>ТАКСА БИТОВИ ОТПАДЪЦИ ЗА 2012 ГОДИНА В ОБЩИНА ГУРКОВО</t>
  </si>
  <si>
    <t>III.</t>
  </si>
  <si>
    <t>ПРИХОДИ ПО БЮДЖЕТА</t>
  </si>
  <si>
    <t>Приходи по § 27-07</t>
  </si>
  <si>
    <t>Други общински приходи</t>
  </si>
  <si>
    <t>Приложение № 1</t>
  </si>
  <si>
    <t>Изготвил:</t>
  </si>
  <si>
    <t>Надка Михалева</t>
  </si>
  <si>
    <t>Директор дирекция "ФСДБ"</t>
  </si>
  <si>
    <t>Главен счетоводител</t>
  </si>
  <si>
    <t>ТАКСА БИТОВИ ОТПАДЪЦИ ЗА 2013 ГОДИНА В ОБЩИНА ГУРКОВО</t>
  </si>
  <si>
    <t>2013 г.</t>
  </si>
  <si>
    <t>Проучване, проектиране, изграждане, поддържане, експлоатация, закриване и мониторинг на ДБО или други инсталации или съоръжения за обезвреждане на битови отпадъци - предприятие с депо за третиране на битови отпадъци, включително разходи за обезвреждане, рециклиране и оползотворяване на БО, включително отчисленията по чл. 60 и чл. 64 от ЗУО</t>
  </si>
  <si>
    <t>Събиране, вкл. разделно на БО и траспортирането им до депа за третирането им</t>
  </si>
  <si>
    <t>Почистване на улични платна, площади, алеи, паркове и други територии на населените места предназначени за  обществено ползване</t>
  </si>
  <si>
    <t>І.</t>
  </si>
  <si>
    <t>ПРЕХОДЕН ОСТАТЪК</t>
  </si>
  <si>
    <t>ІI.</t>
  </si>
  <si>
    <t>ПРИХОДИ ПО БЮДЖЕТА /І+ІІ/</t>
  </si>
  <si>
    <t>Преходен остатък</t>
  </si>
  <si>
    <t>Инвестиционни намерения</t>
  </si>
  <si>
    <t>Отчет</t>
  </si>
  <si>
    <t>2.1.</t>
  </si>
  <si>
    <t>От преходен остатък</t>
  </si>
  <si>
    <t>2.2.</t>
  </si>
  <si>
    <t>3.1.</t>
  </si>
  <si>
    <t>3.2.</t>
  </si>
  <si>
    <t>4.1.</t>
  </si>
  <si>
    <t>4.2.</t>
  </si>
  <si>
    <t>5.1.</t>
  </si>
  <si>
    <t>5.2.</t>
  </si>
  <si>
    <t>6.1.</t>
  </si>
  <si>
    <t>6.2.</t>
  </si>
  <si>
    <t>Приходи по §§ 27-07</t>
  </si>
  <si>
    <t>№ на дейностите</t>
  </si>
  <si>
    <t>№  по ред</t>
  </si>
  <si>
    <t>Местни приходи</t>
  </si>
  <si>
    <t>№ на параграфите</t>
  </si>
  <si>
    <t>§§27-07            такса за                 битови отпадъци</t>
  </si>
  <si>
    <t>§§ 95-01</t>
  </si>
  <si>
    <t xml:space="preserve"> Отчисления РИОСВ - отчисления по чл. 60 от ЗУО</t>
  </si>
  <si>
    <t>§§ 27-07</t>
  </si>
  <si>
    <t xml:space="preserve">Приходи от други общини - Община Николаево, Община Мъглиж </t>
  </si>
  <si>
    <t>Местни разходи</t>
  </si>
  <si>
    <t>3.3.</t>
  </si>
  <si>
    <t>Дейности по управлението на отпадъците</t>
  </si>
  <si>
    <t>§§ 93-36</t>
  </si>
  <si>
    <t>2015 г.</t>
  </si>
  <si>
    <t>Преходен остатък на 01.01.2014 г.</t>
  </si>
  <si>
    <t>§§ 61-01</t>
  </si>
  <si>
    <t>Получени трансфери от Община  Николаево, Община Мъглиж</t>
  </si>
  <si>
    <t xml:space="preserve">Приложение №  </t>
  </si>
  <si>
    <t>ТАКСА БИТОВИ ОТПАДЪЦИ ЗА 2016 ГОДИНА В ОБЩИНА ГУРКОВО</t>
  </si>
  <si>
    <t>2016 г.</t>
  </si>
  <si>
    <t>2</t>
  </si>
  <si>
    <t>Недобори</t>
  </si>
  <si>
    <t>Събиране,включително разделно, на битови отпадъци и транспортирането им до депата или други инсталации и съоръжения за третирането им /чл.66, т. 1 от ЗМДТ/</t>
  </si>
  <si>
    <t>Такса битови отпадъци в т.ч.</t>
  </si>
  <si>
    <t>Събиране,включит. разделно, на битови отпадъци и транспортирането им до депата или други инсталации и съоръжения за третирането им /чл.66, т. 1 от ЗМДТ/</t>
  </si>
  <si>
    <t>ТАКСА БИТОВИ ОТПАДЪЦИ ЗА 2017 ГОДИНА В ОБЩИНА ГУРКОВО</t>
  </si>
  <si>
    <t>2017 г.</t>
  </si>
  <si>
    <t xml:space="preserve">Отчет </t>
  </si>
  <si>
    <t>Приходи от други общини - Община Николаево, Община Твърдица</t>
  </si>
  <si>
    <t>Получени трансфери от Община  Николаево, Община Твърдица</t>
  </si>
  <si>
    <t>3917+205</t>
  </si>
  <si>
    <t xml:space="preserve"> Отчисления РИОСВ - отчисления по чл. 60  от ЗУО</t>
  </si>
  <si>
    <t>1548+1575</t>
  </si>
  <si>
    <t>Други собствени приходи</t>
  </si>
  <si>
    <r>
      <t>65800+3917+205-</t>
    </r>
    <r>
      <rPr>
        <sz val="10"/>
        <color indexed="10"/>
        <rFont val="Arial"/>
        <family val="2"/>
      </rPr>
      <t>16800</t>
    </r>
  </si>
  <si>
    <r>
      <t>65800+2016+3917+205-</t>
    </r>
    <r>
      <rPr>
        <sz val="10"/>
        <color indexed="10"/>
        <rFont val="Arial"/>
        <family val="2"/>
      </rPr>
      <t>16800</t>
    </r>
  </si>
  <si>
    <t>Преходен остатък на 01.01.2016 г.</t>
  </si>
  <si>
    <t>Осигуряване на съдове за съхраняване на битови отпадъци/контейнери, кофи и други</t>
  </si>
  <si>
    <t>Събиране, вкл. разделно на БО и траспортирането им до депа или други инсталации и съоръжения за третирането им</t>
  </si>
  <si>
    <t>Събиране,включит. разделно, на битови отпадъци и транспортирането им до депата или други инсталации и съоръжения за третирането им /чл. 66, т. 1 от ЗМДТ/</t>
  </si>
  <si>
    <t>ТАКСА БИТОВИ ОТПАДЪЦИ ЗА 2018 ГОДИНА В ОБЩИНА ГУРКОВО</t>
  </si>
  <si>
    <t>2018 г.</t>
  </si>
  <si>
    <t xml:space="preserve"> Отчисления РИОСВ - отчисления по чл. 60, чл. 64 от ЗУО</t>
  </si>
  <si>
    <t>3504.46 + 5751.29 = 9255.75</t>
  </si>
  <si>
    <t>Приходи от други общини - Община Николаево, Община Твърдица, Мъглиж</t>
  </si>
  <si>
    <t>отчет 2017</t>
  </si>
  <si>
    <t>1604.52 + 2120.1 + 20149.80 = 23874.42</t>
  </si>
  <si>
    <t xml:space="preserve"> Отчисления РЕГИОНАЛНО ДЕПО - отчисления по чл. 60, чл. 64 от ЗУО</t>
  </si>
  <si>
    <t>16800+35040=51840 - 17494=34346</t>
  </si>
  <si>
    <t>§§ 61-02</t>
  </si>
  <si>
    <t>Предоставен трансфер Община Мъглиж</t>
  </si>
  <si>
    <t>17494=8239+3504+5751 /Г-во, Н-во,Тв.ца</t>
  </si>
  <si>
    <t>§§ 83-82</t>
  </si>
  <si>
    <t>Главница по безлихвен заем /8 х  3185.19 лв./</t>
  </si>
  <si>
    <t>§§ 64-01</t>
  </si>
  <si>
    <t>ПУДООС</t>
  </si>
  <si>
    <t>РИОСВ чл. 60 ЗУО</t>
  </si>
  <si>
    <t>Безлихвен заем</t>
  </si>
  <si>
    <t>Обезвреждане на БО</t>
  </si>
  <si>
    <t>зимно поддържане /2600+900+1100/</t>
  </si>
  <si>
    <t>125904+2972</t>
  </si>
  <si>
    <t>Преходен остатък на 01.01.2018 г.</t>
  </si>
  <si>
    <t>Собствени средства</t>
  </si>
  <si>
    <t>31.10.2017 г.</t>
  </si>
  <si>
    <t xml:space="preserve"> Отчисления РИОСВ - отчисления по чл. 64 от ЗУО</t>
  </si>
  <si>
    <t>31.12.2017 г.</t>
  </si>
  <si>
    <t>/95852</t>
  </si>
  <si>
    <t>Собствени средства /88603+75863/</t>
  </si>
  <si>
    <t>Рекапитулация на преходен остатък</t>
  </si>
  <si>
    <t>Безлихвен заем    -     158349</t>
  </si>
  <si>
    <t>Собствени средства -   36268</t>
  </si>
  <si>
    <t>Дейност 623             -   75219</t>
  </si>
  <si>
    <t>Всичко:                      269836</t>
  </si>
  <si>
    <t>4.3</t>
  </si>
  <si>
    <t>зимно по почистване на улични платна /2600+900+1100/</t>
  </si>
  <si>
    <t>4.2</t>
  </si>
  <si>
    <t>4.4</t>
  </si>
  <si>
    <t>ТАКСА БИТОВИ ОТПАДЪЦИ ЗА 2019 ГОДИНА В ОБЩИНА ГУРКОВО</t>
  </si>
  <si>
    <t>2019 г.</t>
  </si>
  <si>
    <t>31.12.2018 г.</t>
  </si>
  <si>
    <t xml:space="preserve">Отчисления РЕГИОНАЛНО ДЕПО - отчисления по  чл. 60, чл. 64 от ЗУО </t>
  </si>
  <si>
    <t>5</t>
  </si>
  <si>
    <t>5.1</t>
  </si>
  <si>
    <t>6</t>
  </si>
  <si>
    <t>6.1</t>
  </si>
  <si>
    <t>3</t>
  </si>
  <si>
    <t>4</t>
  </si>
  <si>
    <t>7</t>
  </si>
  <si>
    <t>8</t>
  </si>
  <si>
    <t>§§ 78-88</t>
  </si>
  <si>
    <t>Собствени средства /88603+75863//0+37900/</t>
  </si>
  <si>
    <t xml:space="preserve">2018 г. </t>
  </si>
  <si>
    <t>Собствени средства /37900/</t>
  </si>
  <si>
    <t>Приложение № 1.2</t>
  </si>
  <si>
    <t xml:space="preserve">2019 г. </t>
  </si>
  <si>
    <t>2020 г.</t>
  </si>
  <si>
    <t>Главница по безлихвен заем /12 х  3185.19 лв./</t>
  </si>
  <si>
    <t>Собствени средства /37830/</t>
  </si>
  <si>
    <t>ТАКСА БИТОВИ ОТПАДЪЦИ ЗА 2020 ГОДИНА В ОБЩИНА ГУРКОВО</t>
  </si>
  <si>
    <t>Преходен остатък на 01.01.2019 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</si>
</sst>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0.0000"/>
    <numFmt numFmtId="174" formatCode="0.000"/>
    <numFmt numFmtId="175" formatCode="0.0"/>
    <numFmt numFmtId="176" formatCode="0.00000"/>
  </numFmts>
  <fonts count="45">
    <font>
      <sz val="10"/>
      <name val="Arial"/>
      <family val="0"/>
    </font>
    <font>
      <sz val="11"/>
      <name val="Cambria"/>
      <family val="1"/>
    </font>
    <font>
      <b/>
      <sz val="11"/>
      <name val="Cambria"/>
      <family val="1"/>
    </font>
    <font>
      <b/>
      <sz val="14"/>
      <name val="Cambria"/>
      <family val="1"/>
    </font>
    <font>
      <b/>
      <sz val="14"/>
      <name val="Times New Roman"/>
      <family val="1"/>
    </font>
    <font>
      <sz val="10"/>
      <name val="Cambria"/>
      <family val="1"/>
    </font>
    <font>
      <b/>
      <sz val="10"/>
      <name val="Arial"/>
      <family val="2"/>
    </font>
    <font>
      <b/>
      <sz val="10"/>
      <name val="Cambria"/>
      <family val="0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 quotePrefix="1">
      <alignment/>
    </xf>
    <xf numFmtId="0" fontId="1" fillId="0" borderId="12" xfId="0" applyFont="1" applyBorder="1" applyAlignment="1">
      <alignment horizontal="right" vertical="center" wrapText="1"/>
    </xf>
    <xf numFmtId="0" fontId="1" fillId="0" borderId="12" xfId="0" applyFont="1" applyBorder="1" applyAlignment="1" quotePrefix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2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49" fontId="1" fillId="0" borderId="15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 horizontal="right" vertical="center" wrapText="1"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right" vertical="center" wrapText="1"/>
    </xf>
    <xf numFmtId="0" fontId="1" fillId="0" borderId="15" xfId="0" applyFont="1" applyFill="1" applyBorder="1" applyAlignment="1">
      <alignment/>
    </xf>
    <xf numFmtId="49" fontId="2" fillId="0" borderId="15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Fill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 horizontal="right" vertical="center" wrapText="1"/>
    </xf>
    <xf numFmtId="1" fontId="2" fillId="0" borderId="12" xfId="0" applyNumberFormat="1" applyFont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5" fillId="0" borderId="12" xfId="0" applyFont="1" applyBorder="1" applyAlignment="1" quotePrefix="1">
      <alignment wrapText="1"/>
    </xf>
    <xf numFmtId="0" fontId="1" fillId="0" borderId="14" xfId="0" applyFont="1" applyFill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0" fillId="0" borderId="17" xfId="0" applyBorder="1" applyAlignment="1">
      <alignment/>
    </xf>
    <xf numFmtId="0" fontId="6" fillId="0" borderId="17" xfId="0" applyFont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2" fillId="0" borderId="12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33" borderId="12" xfId="0" applyFill="1" applyBorder="1" applyAlignment="1">
      <alignment/>
    </xf>
    <xf numFmtId="0" fontId="0" fillId="0" borderId="18" xfId="0" applyFill="1" applyBorder="1" applyAlignment="1">
      <alignment/>
    </xf>
    <xf numFmtId="0" fontId="2" fillId="0" borderId="19" xfId="0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33" borderId="12" xfId="0" applyFont="1" applyFill="1" applyBorder="1" applyAlignment="1">
      <alignment/>
    </xf>
    <xf numFmtId="1" fontId="2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33" borderId="18" xfId="0" applyFont="1" applyFill="1" applyBorder="1" applyAlignment="1">
      <alignment/>
    </xf>
    <xf numFmtId="0" fontId="2" fillId="0" borderId="12" xfId="0" applyFont="1" applyBorder="1" applyAlignment="1">
      <alignment horizontal="right" vertical="center" wrapText="1"/>
    </xf>
    <xf numFmtId="0" fontId="5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0" fillId="34" borderId="0" xfId="0" applyFill="1" applyAlignment="1">
      <alignment/>
    </xf>
    <xf numFmtId="0" fontId="5" fillId="34" borderId="12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1" fillId="35" borderId="0" xfId="0" applyFont="1" applyFill="1" applyBorder="1" applyAlignment="1">
      <alignment horizontal="right" vertical="center" wrapText="1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Font="1" applyFill="1" applyAlignment="1">
      <alignment/>
    </xf>
    <xf numFmtId="0" fontId="0" fillId="36" borderId="0" xfId="0" applyFill="1" applyBorder="1" applyAlignment="1">
      <alignment/>
    </xf>
    <xf numFmtId="0" fontId="2" fillId="0" borderId="19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2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" fillId="33" borderId="12" xfId="0" applyFont="1" applyFill="1" applyBorder="1" applyAlignment="1">
      <alignment/>
    </xf>
    <xf numFmtId="0" fontId="2" fillId="0" borderId="16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9" fontId="0" fillId="0" borderId="0" xfId="0" applyNumberFormat="1" applyAlignment="1">
      <alignment/>
    </xf>
    <xf numFmtId="0" fontId="9" fillId="0" borderId="0" xfId="0" applyFont="1" applyAlignment="1">
      <alignment/>
    </xf>
    <xf numFmtId="0" fontId="2" fillId="0" borderId="12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6" fillId="0" borderId="0" xfId="0" applyFont="1" applyAlignment="1">
      <alignment/>
    </xf>
    <xf numFmtId="0" fontId="1" fillId="34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1" fontId="2" fillId="0" borderId="12" xfId="0" applyNumberFormat="1" applyFont="1" applyFill="1" applyBorder="1" applyAlignment="1">
      <alignment horizontal="right" vertical="center" wrapText="1"/>
    </xf>
    <xf numFmtId="1" fontId="1" fillId="0" borderId="12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2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right"/>
    </xf>
    <xf numFmtId="0" fontId="7" fillId="0" borderId="12" xfId="0" applyFont="1" applyFill="1" applyBorder="1" applyAlignment="1">
      <alignment/>
    </xf>
    <xf numFmtId="1" fontId="7" fillId="0" borderId="12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1" fontId="5" fillId="0" borderId="12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7" fillId="37" borderId="12" xfId="0" applyFont="1" applyFill="1" applyBorder="1" applyAlignment="1">
      <alignment horizontal="right" vertical="center" wrapText="1"/>
    </xf>
    <xf numFmtId="0" fontId="7" fillId="37" borderId="12" xfId="0" applyFont="1" applyFill="1" applyBorder="1" applyAlignment="1">
      <alignment/>
    </xf>
    <xf numFmtId="0" fontId="2" fillId="37" borderId="17" xfId="0" applyFont="1" applyFill="1" applyBorder="1" applyAlignment="1">
      <alignment horizontal="right" vertical="center" wrapText="1"/>
    </xf>
    <xf numFmtId="0" fontId="0" fillId="37" borderId="0" xfId="0" applyFill="1" applyAlignment="1">
      <alignment/>
    </xf>
    <xf numFmtId="0" fontId="1" fillId="37" borderId="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14" fontId="27" fillId="37" borderId="11" xfId="0" applyNumberFormat="1" applyFont="1" applyFill="1" applyBorder="1" applyAlignment="1">
      <alignment horizontal="center" wrapText="1"/>
    </xf>
    <xf numFmtId="0" fontId="7" fillId="37" borderId="12" xfId="0" applyFont="1" applyFill="1" applyBorder="1" applyAlignment="1">
      <alignment/>
    </xf>
    <xf numFmtId="1" fontId="7" fillId="37" borderId="12" xfId="0" applyNumberFormat="1" applyFont="1" applyFill="1" applyBorder="1" applyAlignment="1">
      <alignment/>
    </xf>
    <xf numFmtId="1" fontId="7" fillId="37" borderId="12" xfId="0" applyNumberFormat="1" applyFont="1" applyFill="1" applyBorder="1" applyAlignment="1">
      <alignment horizontal="right" vertical="center" wrapText="1"/>
    </xf>
    <xf numFmtId="0" fontId="5" fillId="37" borderId="12" xfId="0" applyFont="1" applyFill="1" applyBorder="1" applyAlignment="1">
      <alignment horizontal="right"/>
    </xf>
    <xf numFmtId="1" fontId="5" fillId="37" borderId="12" xfId="0" applyNumberFormat="1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7" fillId="37" borderId="12" xfId="0" applyFont="1" applyFill="1" applyBorder="1" applyAlignment="1">
      <alignment horizontal="right"/>
    </xf>
    <xf numFmtId="1" fontId="7" fillId="37" borderId="12" xfId="0" applyNumberFormat="1" applyFont="1" applyFill="1" applyBorder="1" applyAlignment="1">
      <alignment horizontal="right"/>
    </xf>
    <xf numFmtId="0" fontId="6" fillId="37" borderId="12" xfId="0" applyFont="1" applyFill="1" applyBorder="1" applyAlignment="1">
      <alignment/>
    </xf>
    <xf numFmtId="0" fontId="5" fillId="37" borderId="12" xfId="0" applyFont="1" applyFill="1" applyBorder="1" applyAlignment="1">
      <alignment horizontal="right" vertical="center" wrapText="1"/>
    </xf>
    <xf numFmtId="1" fontId="7" fillId="37" borderId="12" xfId="0" applyNumberFormat="1" applyFont="1" applyFill="1" applyBorder="1" applyAlignment="1">
      <alignment/>
    </xf>
    <xf numFmtId="14" fontId="2" fillId="37" borderId="11" xfId="0" applyNumberFormat="1" applyFont="1" applyFill="1" applyBorder="1" applyAlignment="1">
      <alignment horizontal="center" wrapText="1"/>
    </xf>
    <xf numFmtId="14" fontId="2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37" borderId="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8"/>
  <sheetViews>
    <sheetView zoomScalePageLayoutView="0" workbookViewId="0" topLeftCell="A14">
      <selection activeCell="G19" sqref="G19"/>
    </sheetView>
  </sheetViews>
  <sheetFormatPr defaultColWidth="9.140625" defaultRowHeight="12.75"/>
  <cols>
    <col min="1" max="1" width="4.28125" style="1" customWidth="1"/>
    <col min="2" max="2" width="9.140625" style="1" customWidth="1"/>
    <col min="3" max="3" width="71.00390625" style="1" customWidth="1"/>
    <col min="4" max="4" width="17.421875" style="1" customWidth="1"/>
    <col min="5" max="16384" width="9.140625" style="1" customWidth="1"/>
  </cols>
  <sheetData>
    <row r="1" spans="3:4" ht="14.25">
      <c r="C1" s="196" t="s">
        <v>37</v>
      </c>
      <c r="D1" s="196"/>
    </row>
    <row r="2" ht="14.25" hidden="1"/>
    <row r="3" spans="2:4" ht="18">
      <c r="B3" s="194" t="s">
        <v>30</v>
      </c>
      <c r="C3" s="194"/>
      <c r="D3" s="194"/>
    </row>
    <row r="4" spans="2:4" ht="14.25">
      <c r="B4" s="20"/>
      <c r="C4" s="20"/>
      <c r="D4" s="20"/>
    </row>
    <row r="5" spans="2:4" ht="14.25">
      <c r="B5" s="195" t="s">
        <v>31</v>
      </c>
      <c r="C5" s="195"/>
      <c r="D5" s="195"/>
    </row>
    <row r="6" spans="2:4" ht="14.25">
      <c r="B6" s="195" t="s">
        <v>32</v>
      </c>
      <c r="C6" s="195"/>
      <c r="D6" s="195"/>
    </row>
    <row r="7" ht="14.25" hidden="1"/>
    <row r="8" spans="2:4" ht="14.25">
      <c r="B8" s="2"/>
      <c r="C8" s="18" t="s">
        <v>0</v>
      </c>
      <c r="D8" s="18" t="s">
        <v>2</v>
      </c>
    </row>
    <row r="9" spans="2:4" ht="14.25">
      <c r="B9" s="3"/>
      <c r="C9" s="19" t="s">
        <v>1</v>
      </c>
      <c r="D9" s="19" t="s">
        <v>3</v>
      </c>
    </row>
    <row r="10" spans="2:4" s="6" customFormat="1" ht="14.25">
      <c r="B10" s="7" t="s">
        <v>4</v>
      </c>
      <c r="C10" s="8" t="s">
        <v>5</v>
      </c>
      <c r="D10" s="8">
        <v>167155</v>
      </c>
    </row>
    <row r="11" spans="2:4" ht="14.25">
      <c r="B11" s="9" t="s">
        <v>7</v>
      </c>
      <c r="C11" s="10" t="s">
        <v>6</v>
      </c>
      <c r="D11" s="10">
        <v>167155</v>
      </c>
    </row>
    <row r="12" spans="2:4" ht="14.25">
      <c r="B12" s="11"/>
      <c r="C12" s="10" t="s">
        <v>8</v>
      </c>
      <c r="D12" s="10"/>
    </row>
    <row r="13" spans="2:4" s="6" customFormat="1" ht="14.25">
      <c r="B13" s="7" t="s">
        <v>9</v>
      </c>
      <c r="C13" s="8" t="s">
        <v>10</v>
      </c>
      <c r="D13" s="8">
        <v>76673</v>
      </c>
    </row>
    <row r="14" spans="2:4" ht="14.25">
      <c r="B14" s="11"/>
      <c r="C14" s="12" t="s">
        <v>13</v>
      </c>
      <c r="D14" s="10">
        <v>36724</v>
      </c>
    </row>
    <row r="15" spans="2:4" s="5" customFormat="1" ht="42.75">
      <c r="B15" s="13"/>
      <c r="C15" s="14" t="s">
        <v>14</v>
      </c>
      <c r="D15" s="13">
        <v>34074</v>
      </c>
    </row>
    <row r="16" spans="2:4" ht="14.25">
      <c r="B16" s="11"/>
      <c r="C16" s="12" t="s">
        <v>15</v>
      </c>
      <c r="D16" s="10">
        <v>5875</v>
      </c>
    </row>
    <row r="17" spans="2:4" s="6" customFormat="1" ht="14.25">
      <c r="B17" s="7" t="s">
        <v>11</v>
      </c>
      <c r="C17" s="8" t="s">
        <v>12</v>
      </c>
      <c r="D17" s="8">
        <v>90482</v>
      </c>
    </row>
    <row r="18" spans="2:4" ht="14.25">
      <c r="B18" s="10"/>
      <c r="C18" s="12" t="s">
        <v>13</v>
      </c>
      <c r="D18" s="10">
        <v>41836</v>
      </c>
    </row>
    <row r="19" spans="2:4" ht="42.75">
      <c r="B19" s="10"/>
      <c r="C19" s="14" t="s">
        <v>14</v>
      </c>
      <c r="D19" s="10">
        <v>33512</v>
      </c>
    </row>
    <row r="20" spans="2:4" ht="14.25">
      <c r="B20" s="10"/>
      <c r="C20" s="12" t="s">
        <v>15</v>
      </c>
      <c r="D20" s="10">
        <v>15134</v>
      </c>
    </row>
    <row r="21" spans="2:4" ht="14.25">
      <c r="B21" s="9" t="s">
        <v>16</v>
      </c>
      <c r="C21" s="10" t="s">
        <v>17</v>
      </c>
      <c r="D21" s="10"/>
    </row>
    <row r="22" spans="2:4" s="4" customFormat="1" ht="14.25">
      <c r="B22" s="16"/>
      <c r="C22" s="15"/>
      <c r="D22" s="17"/>
    </row>
    <row r="23" spans="2:4" s="23" customFormat="1" ht="14.25">
      <c r="B23" s="21" t="s">
        <v>19</v>
      </c>
      <c r="C23" s="22" t="s">
        <v>34</v>
      </c>
      <c r="D23" s="24">
        <v>48450</v>
      </c>
    </row>
    <row r="24" spans="2:4" s="4" customFormat="1" ht="14.25">
      <c r="B24" s="9" t="s">
        <v>7</v>
      </c>
      <c r="C24" s="15" t="s">
        <v>35</v>
      </c>
      <c r="D24" s="13">
        <v>48450</v>
      </c>
    </row>
    <row r="25" spans="2:4" s="4" customFormat="1" ht="14.25">
      <c r="B25" s="9" t="s">
        <v>16</v>
      </c>
      <c r="C25" s="15" t="s">
        <v>36</v>
      </c>
      <c r="D25" s="17"/>
    </row>
    <row r="26" spans="2:4" ht="14.25">
      <c r="B26" s="10"/>
      <c r="C26" s="10"/>
      <c r="D26" s="10"/>
    </row>
    <row r="27" spans="2:4" s="6" customFormat="1" ht="14.25">
      <c r="B27" s="7" t="s">
        <v>33</v>
      </c>
      <c r="C27" s="8" t="s">
        <v>20</v>
      </c>
      <c r="D27" s="8">
        <f>SUM(D28:D33)</f>
        <v>167155</v>
      </c>
    </row>
    <row r="28" spans="2:4" s="4" customFormat="1" ht="28.5">
      <c r="B28" s="16" t="s">
        <v>7</v>
      </c>
      <c r="C28" s="15" t="s">
        <v>21</v>
      </c>
      <c r="D28" s="13">
        <v>9000</v>
      </c>
    </row>
    <row r="29" spans="2:4" ht="14.25">
      <c r="B29" s="9" t="s">
        <v>16</v>
      </c>
      <c r="C29" s="10" t="s">
        <v>22</v>
      </c>
      <c r="D29" s="11">
        <v>69560</v>
      </c>
    </row>
    <row r="30" spans="2:4" ht="71.25">
      <c r="B30" s="16" t="s">
        <v>18</v>
      </c>
      <c r="C30" s="15" t="s">
        <v>23</v>
      </c>
      <c r="D30" s="11">
        <v>67586</v>
      </c>
    </row>
    <row r="31" spans="2:4" s="4" customFormat="1" ht="28.5">
      <c r="B31" s="16" t="s">
        <v>24</v>
      </c>
      <c r="C31" s="15" t="s">
        <v>25</v>
      </c>
      <c r="D31" s="13">
        <v>8972</v>
      </c>
    </row>
    <row r="32" spans="2:4" ht="14.25">
      <c r="B32" s="16" t="s">
        <v>26</v>
      </c>
      <c r="C32" s="15" t="s">
        <v>27</v>
      </c>
      <c r="D32" s="11">
        <v>6037</v>
      </c>
    </row>
    <row r="33" spans="2:4" ht="28.5">
      <c r="B33" s="16" t="s">
        <v>28</v>
      </c>
      <c r="C33" s="15" t="s">
        <v>29</v>
      </c>
      <c r="D33" s="11">
        <v>6000</v>
      </c>
    </row>
    <row r="34" spans="2:4" ht="14.25">
      <c r="B34" s="10"/>
      <c r="C34" s="10"/>
      <c r="D34" s="11"/>
    </row>
    <row r="36" ht="14.25">
      <c r="C36" s="1" t="s">
        <v>38</v>
      </c>
    </row>
    <row r="37" ht="14.25">
      <c r="C37" s="1" t="s">
        <v>39</v>
      </c>
    </row>
    <row r="38" ht="14.25">
      <c r="C38" s="1" t="s">
        <v>40</v>
      </c>
    </row>
  </sheetData>
  <sheetProtection/>
  <mergeCells count="4">
    <mergeCell ref="B3:D3"/>
    <mergeCell ref="B5:D5"/>
    <mergeCell ref="B6:D6"/>
    <mergeCell ref="C1:D1"/>
  </mergeCells>
  <printOptions/>
  <pageMargins left="0.75" right="0.19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5">
      <selection activeCell="D29" sqref="D29"/>
    </sheetView>
  </sheetViews>
  <sheetFormatPr defaultColWidth="9.140625" defaultRowHeight="12.75"/>
  <cols>
    <col min="4" max="4" width="78.7109375" style="0" customWidth="1"/>
    <col min="5" max="5" width="0.13671875" style="0" customWidth="1"/>
    <col min="6" max="6" width="0" style="0" hidden="1" customWidth="1"/>
    <col min="7" max="7" width="10.28125" style="0" bestFit="1" customWidth="1"/>
    <col min="8" max="8" width="14.421875" style="0" customWidth="1"/>
    <col min="9" max="9" width="11.00390625" style="0" customWidth="1"/>
  </cols>
  <sheetData>
    <row r="1" spans="3:9" ht="18.75">
      <c r="C1" s="1"/>
      <c r="D1" s="198" t="s">
        <v>30</v>
      </c>
      <c r="E1" s="198"/>
      <c r="F1" s="196"/>
      <c r="G1" s="196"/>
      <c r="H1" s="213" t="s">
        <v>37</v>
      </c>
      <c r="I1" s="213"/>
    </row>
    <row r="2" spans="3:5" ht="14.25">
      <c r="C2" s="197" t="s">
        <v>31</v>
      </c>
      <c r="D2" s="197"/>
      <c r="E2" s="197"/>
    </row>
    <row r="3" spans="3:5" ht="14.25">
      <c r="C3" s="197" t="s">
        <v>143</v>
      </c>
      <c r="D3" s="197"/>
      <c r="E3" s="197"/>
    </row>
    <row r="4" spans="3:5" ht="14.25" hidden="1">
      <c r="C4" s="20"/>
      <c r="D4" s="20"/>
      <c r="E4" s="20"/>
    </row>
    <row r="5" spans="3:5" ht="14.25" hidden="1">
      <c r="C5" s="1"/>
      <c r="D5" s="1"/>
      <c r="E5" s="1"/>
    </row>
    <row r="6" spans="1:9" ht="14.25">
      <c r="A6" s="199" t="s">
        <v>66</v>
      </c>
      <c r="B6" s="200" t="s">
        <v>69</v>
      </c>
      <c r="C6" s="202" t="s">
        <v>67</v>
      </c>
      <c r="D6" s="25" t="s">
        <v>0</v>
      </c>
      <c r="E6" s="25"/>
      <c r="F6" s="25"/>
      <c r="G6" s="25" t="s">
        <v>2</v>
      </c>
      <c r="H6" s="88" t="s">
        <v>93</v>
      </c>
      <c r="I6" s="25" t="s">
        <v>2</v>
      </c>
    </row>
    <row r="7" spans="1:11" ht="14.25">
      <c r="A7" s="199"/>
      <c r="B7" s="201"/>
      <c r="C7" s="203"/>
      <c r="D7" s="26" t="s">
        <v>1</v>
      </c>
      <c r="E7" s="26"/>
      <c r="F7" s="26"/>
      <c r="G7" s="26" t="s">
        <v>107</v>
      </c>
      <c r="H7" s="140" t="s">
        <v>145</v>
      </c>
      <c r="I7" s="26" t="s">
        <v>144</v>
      </c>
      <c r="J7" s="147"/>
      <c r="K7" s="147"/>
    </row>
    <row r="8" spans="1:9" ht="14.25">
      <c r="A8" s="55"/>
      <c r="B8" s="56" t="s">
        <v>71</v>
      </c>
      <c r="C8" s="43" t="s">
        <v>47</v>
      </c>
      <c r="D8" s="28" t="s">
        <v>48</v>
      </c>
      <c r="E8" s="29"/>
      <c r="F8" s="66"/>
      <c r="G8" s="29">
        <v>224409</v>
      </c>
      <c r="H8" s="128">
        <v>224409</v>
      </c>
      <c r="I8" s="127">
        <v>182516</v>
      </c>
    </row>
    <row r="9" spans="1:9" ht="14.25">
      <c r="A9" s="204" t="s">
        <v>68</v>
      </c>
      <c r="B9" s="205"/>
      <c r="C9" s="44" t="s">
        <v>49</v>
      </c>
      <c r="D9" s="8" t="s">
        <v>5</v>
      </c>
      <c r="E9" s="8"/>
      <c r="F9" s="95"/>
      <c r="G9" s="63">
        <f>SUM(G10+G20+G21)</f>
        <v>184408</v>
      </c>
      <c r="H9" s="119">
        <f>SUM(H10+H20+H21)</f>
        <v>189600</v>
      </c>
      <c r="I9" s="119">
        <f>SUM(I10+I20+I21)</f>
        <v>231051</v>
      </c>
    </row>
    <row r="10" spans="1:10" ht="14.25">
      <c r="A10" s="209"/>
      <c r="B10" s="206" t="s">
        <v>70</v>
      </c>
      <c r="C10" s="45" t="s">
        <v>7</v>
      </c>
      <c r="D10" s="8" t="s">
        <v>89</v>
      </c>
      <c r="E10" s="61"/>
      <c r="F10" s="67"/>
      <c r="G10" s="61">
        <f>SUM(G12+G16)</f>
        <v>155924</v>
      </c>
      <c r="H10" s="120">
        <f>SUM(H12+H16)</f>
        <v>147220</v>
      </c>
      <c r="I10" s="120">
        <f>SUM(I12+I16)</f>
        <v>178961</v>
      </c>
      <c r="J10" s="152"/>
    </row>
    <row r="11" spans="1:9" ht="14.25">
      <c r="A11" s="210"/>
      <c r="B11" s="207"/>
      <c r="C11" s="46"/>
      <c r="D11" s="10"/>
      <c r="E11" s="10"/>
      <c r="F11" s="67"/>
      <c r="G11" s="10"/>
      <c r="H11" s="117"/>
      <c r="I11" s="117"/>
    </row>
    <row r="12" spans="1:10" ht="14.25">
      <c r="A12" s="210"/>
      <c r="B12" s="207"/>
      <c r="C12" s="44" t="s">
        <v>9</v>
      </c>
      <c r="D12" s="8" t="s">
        <v>10</v>
      </c>
      <c r="E12" s="63"/>
      <c r="F12" s="63"/>
      <c r="G12" s="63">
        <f>SUM(G13+G14+G15)</f>
        <v>61988</v>
      </c>
      <c r="H12" s="119">
        <f>SUM(H13+H14+H15)</f>
        <v>60733</v>
      </c>
      <c r="I12" s="119">
        <f>SUM(I13+I14+I15)</f>
        <v>81172</v>
      </c>
      <c r="J12" s="152"/>
    </row>
    <row r="13" spans="1:10" ht="24" customHeight="1">
      <c r="A13" s="210"/>
      <c r="B13" s="207"/>
      <c r="C13" s="46"/>
      <c r="D13" s="72" t="s">
        <v>90</v>
      </c>
      <c r="E13" s="61"/>
      <c r="F13" s="67"/>
      <c r="G13" s="61">
        <v>27437</v>
      </c>
      <c r="H13" s="126">
        <v>26882</v>
      </c>
      <c r="I13" s="126">
        <v>35929</v>
      </c>
      <c r="J13" s="150"/>
    </row>
    <row r="14" spans="1:9" ht="66" customHeight="1">
      <c r="A14" s="210"/>
      <c r="B14" s="207"/>
      <c r="C14" s="47"/>
      <c r="D14" s="27" t="s">
        <v>44</v>
      </c>
      <c r="E14" s="62"/>
      <c r="F14" s="39"/>
      <c r="G14" s="62">
        <v>29470</v>
      </c>
      <c r="H14" s="126">
        <v>28873</v>
      </c>
      <c r="I14" s="126">
        <v>38590</v>
      </c>
    </row>
    <row r="15" spans="1:10" ht="36.75" customHeight="1">
      <c r="A15" s="210"/>
      <c r="B15" s="207"/>
      <c r="C15" s="46"/>
      <c r="D15" s="27" t="s">
        <v>46</v>
      </c>
      <c r="E15" s="61"/>
      <c r="F15" s="67"/>
      <c r="G15" s="61">
        <v>5081</v>
      </c>
      <c r="H15" s="126">
        <v>4978</v>
      </c>
      <c r="I15" s="126">
        <v>6653</v>
      </c>
      <c r="J15" s="150"/>
    </row>
    <row r="16" spans="1:10" ht="14.25">
      <c r="A16" s="210"/>
      <c r="B16" s="207"/>
      <c r="C16" s="44" t="s">
        <v>11</v>
      </c>
      <c r="D16" s="8" t="s">
        <v>12</v>
      </c>
      <c r="E16" s="63"/>
      <c r="F16" s="63"/>
      <c r="G16" s="63">
        <f>SUM(G17+G18+G19)</f>
        <v>93936</v>
      </c>
      <c r="H16" s="119">
        <f>SUM(H17+H18+H19)</f>
        <v>86487</v>
      </c>
      <c r="I16" s="119">
        <f>SUM(I17+I18+I19)</f>
        <v>97789</v>
      </c>
      <c r="J16" s="152"/>
    </row>
    <row r="17" spans="1:10" ht="28.5" customHeight="1">
      <c r="A17" s="210"/>
      <c r="B17" s="207"/>
      <c r="C17" s="48"/>
      <c r="D17" s="72" t="s">
        <v>88</v>
      </c>
      <c r="E17" s="61"/>
      <c r="F17" s="67"/>
      <c r="G17" s="61">
        <v>41097</v>
      </c>
      <c r="H17" s="126">
        <v>37838</v>
      </c>
      <c r="I17" s="126">
        <v>42783</v>
      </c>
      <c r="J17" s="151"/>
    </row>
    <row r="18" spans="1:10" ht="63" customHeight="1">
      <c r="A18" s="210"/>
      <c r="B18" s="207"/>
      <c r="C18" s="48"/>
      <c r="D18" s="27" t="s">
        <v>44</v>
      </c>
      <c r="E18" s="61"/>
      <c r="F18" s="67"/>
      <c r="G18" s="61">
        <v>36400</v>
      </c>
      <c r="H18" s="126">
        <v>33514</v>
      </c>
      <c r="I18" s="126">
        <v>37893</v>
      </c>
      <c r="J18" s="150"/>
    </row>
    <row r="19" spans="1:10" ht="29.25" customHeight="1">
      <c r="A19" s="211"/>
      <c r="B19" s="208"/>
      <c r="C19" s="48"/>
      <c r="D19" s="27" t="s">
        <v>46</v>
      </c>
      <c r="E19" s="61"/>
      <c r="F19" s="67"/>
      <c r="G19" s="61">
        <v>16439</v>
      </c>
      <c r="H19" s="126">
        <v>15135</v>
      </c>
      <c r="I19" s="126">
        <v>17113</v>
      </c>
      <c r="J19" s="150"/>
    </row>
    <row r="20" spans="1:12" ht="14.25">
      <c r="A20" s="55"/>
      <c r="B20" s="55"/>
      <c r="C20" s="45" t="s">
        <v>86</v>
      </c>
      <c r="D20" s="8" t="s">
        <v>87</v>
      </c>
      <c r="E20" s="32"/>
      <c r="F20" s="71"/>
      <c r="G20" s="32">
        <v>28484</v>
      </c>
      <c r="H20" s="128">
        <v>42380</v>
      </c>
      <c r="I20" s="127">
        <v>52090</v>
      </c>
      <c r="K20">
        <v>28484</v>
      </c>
      <c r="L20" s="159">
        <v>10837</v>
      </c>
    </row>
    <row r="21" spans="1:9" ht="14.25" hidden="1">
      <c r="A21" s="55"/>
      <c r="B21" s="55"/>
      <c r="C21" s="49"/>
      <c r="D21" s="15"/>
      <c r="E21" s="17"/>
      <c r="F21" s="68"/>
      <c r="G21" s="17"/>
      <c r="H21" s="117"/>
      <c r="I21" s="124"/>
    </row>
    <row r="22" spans="1:9" ht="20.25" customHeight="1">
      <c r="A22" s="209"/>
      <c r="B22" s="55"/>
      <c r="C22" s="50"/>
      <c r="D22" s="22" t="s">
        <v>50</v>
      </c>
      <c r="E22" s="24"/>
      <c r="F22" s="69"/>
      <c r="G22" s="24">
        <f>SUM(G25+G24+G23+G34+G26+G27+G29+G30+G32+G33)</f>
        <v>1239689</v>
      </c>
      <c r="H22" s="123">
        <f>SUM(H24+H23+H34+H27+H29+H31+H32+H30+H33)</f>
        <v>1317683</v>
      </c>
      <c r="I22" s="123">
        <f>SUM(I24+I23+I34+I27+I32+I30)</f>
        <v>368117</v>
      </c>
    </row>
    <row r="23" spans="1:11" ht="18.75" customHeight="1">
      <c r="A23" s="210"/>
      <c r="B23" s="56" t="s">
        <v>71</v>
      </c>
      <c r="C23" s="45" t="s">
        <v>7</v>
      </c>
      <c r="D23" s="15" t="s">
        <v>127</v>
      </c>
      <c r="E23" s="31"/>
      <c r="F23" s="38"/>
      <c r="G23" s="31">
        <v>224409</v>
      </c>
      <c r="H23" s="127">
        <v>224409</v>
      </c>
      <c r="I23" s="127">
        <v>182516</v>
      </c>
      <c r="J23" s="143"/>
      <c r="K23" s="106">
        <v>75218</v>
      </c>
    </row>
    <row r="24" spans="1:11" ht="17.25" customHeight="1">
      <c r="A24" s="210"/>
      <c r="B24" s="56" t="s">
        <v>73</v>
      </c>
      <c r="C24" s="45" t="s">
        <v>16</v>
      </c>
      <c r="D24" s="15" t="s">
        <v>65</v>
      </c>
      <c r="E24" s="31"/>
      <c r="F24" s="38"/>
      <c r="G24" s="31">
        <v>184408</v>
      </c>
      <c r="H24" s="127">
        <v>189600</v>
      </c>
      <c r="I24" s="128">
        <v>231051</v>
      </c>
      <c r="K24">
        <v>201892</v>
      </c>
    </row>
    <row r="25" spans="1:11" ht="19.5" customHeight="1" hidden="1">
      <c r="A25" s="210"/>
      <c r="B25" s="56"/>
      <c r="C25" s="45"/>
      <c r="D25" s="15"/>
      <c r="E25" s="38"/>
      <c r="F25" s="38"/>
      <c r="G25" s="38">
        <v>0</v>
      </c>
      <c r="H25" s="127">
        <v>0</v>
      </c>
      <c r="I25" s="128">
        <v>0</v>
      </c>
      <c r="K25">
        <v>0</v>
      </c>
    </row>
    <row r="26" spans="1:11" ht="17.25" customHeight="1" hidden="1">
      <c r="A26" s="210"/>
      <c r="B26" s="56"/>
      <c r="C26" s="45"/>
      <c r="D26" s="15"/>
      <c r="E26" s="31"/>
      <c r="F26" s="38"/>
      <c r="G26" s="31">
        <v>0</v>
      </c>
      <c r="H26" s="127">
        <v>0</v>
      </c>
      <c r="I26" s="128">
        <v>0</v>
      </c>
      <c r="K26">
        <v>0</v>
      </c>
    </row>
    <row r="27" spans="1:11" ht="18" customHeight="1">
      <c r="A27" s="210"/>
      <c r="B27" s="56" t="s">
        <v>115</v>
      </c>
      <c r="C27" s="45" t="s">
        <v>151</v>
      </c>
      <c r="D27" s="15" t="s">
        <v>146</v>
      </c>
      <c r="E27" s="31"/>
      <c r="F27" s="38"/>
      <c r="G27" s="31">
        <v>-95852</v>
      </c>
      <c r="H27" s="141">
        <v>-58015</v>
      </c>
      <c r="I27" s="154">
        <v>-70128</v>
      </c>
      <c r="K27">
        <v>0</v>
      </c>
    </row>
    <row r="28" spans="1:11" ht="14.25" hidden="1">
      <c r="A28" s="210"/>
      <c r="B28" s="56"/>
      <c r="C28" s="45"/>
      <c r="D28" s="37"/>
      <c r="E28" s="31"/>
      <c r="F28" s="38"/>
      <c r="G28" s="31"/>
      <c r="H28" s="127"/>
      <c r="I28" s="128"/>
      <c r="J28" s="143"/>
      <c r="K28" s="106" t="s">
        <v>132</v>
      </c>
    </row>
    <row r="29" spans="1:11" ht="14.25">
      <c r="A29" s="210"/>
      <c r="B29" s="56" t="s">
        <v>120</v>
      </c>
      <c r="C29" s="45" t="s">
        <v>152</v>
      </c>
      <c r="D29" s="37" t="s">
        <v>121</v>
      </c>
      <c r="E29" s="31"/>
      <c r="F29" s="38"/>
      <c r="G29" s="31">
        <v>707025</v>
      </c>
      <c r="H29" s="141">
        <v>663299</v>
      </c>
      <c r="I29" s="128">
        <v>0</v>
      </c>
      <c r="K29">
        <v>874515</v>
      </c>
    </row>
    <row r="30" spans="1:11" ht="18" customHeight="1">
      <c r="A30" s="210"/>
      <c r="B30" s="56" t="s">
        <v>155</v>
      </c>
      <c r="C30" s="45" t="s">
        <v>147</v>
      </c>
      <c r="D30" s="37" t="s">
        <v>119</v>
      </c>
      <c r="E30" s="31"/>
      <c r="F30" s="38"/>
      <c r="G30" s="31">
        <v>-25482</v>
      </c>
      <c r="H30" s="141">
        <v>-25482</v>
      </c>
      <c r="I30" s="128">
        <v>-38222</v>
      </c>
      <c r="K30">
        <v>-25482</v>
      </c>
    </row>
    <row r="31" spans="1:11" ht="15.75" customHeight="1">
      <c r="A31" s="210"/>
      <c r="B31" s="56" t="s">
        <v>155</v>
      </c>
      <c r="C31" s="45" t="s">
        <v>149</v>
      </c>
      <c r="D31" s="37" t="s">
        <v>123</v>
      </c>
      <c r="E31" s="31"/>
      <c r="F31" s="38"/>
      <c r="G31" s="31">
        <v>0</v>
      </c>
      <c r="H31" s="127">
        <v>77652</v>
      </c>
      <c r="I31" s="128">
        <v>0</v>
      </c>
      <c r="K31">
        <v>172000</v>
      </c>
    </row>
    <row r="32" spans="1:12" ht="17.25" customHeight="1">
      <c r="A32" s="210"/>
      <c r="B32" s="56"/>
      <c r="C32" s="45" t="s">
        <v>153</v>
      </c>
      <c r="D32" s="37" t="s">
        <v>156</v>
      </c>
      <c r="E32" s="31"/>
      <c r="F32" s="38"/>
      <c r="G32" s="31">
        <v>121290</v>
      </c>
      <c r="H32" s="127">
        <v>122401</v>
      </c>
      <c r="I32" s="128">
        <v>37900</v>
      </c>
      <c r="K32">
        <v>88603</v>
      </c>
      <c r="L32">
        <v>37900</v>
      </c>
    </row>
    <row r="33" spans="1:11" ht="15" customHeight="1">
      <c r="A33" s="210"/>
      <c r="B33" s="56" t="s">
        <v>78</v>
      </c>
      <c r="C33" s="45" t="s">
        <v>154</v>
      </c>
      <c r="D33" s="37" t="s">
        <v>122</v>
      </c>
      <c r="E33" s="31"/>
      <c r="F33" s="38"/>
      <c r="G33" s="31">
        <v>65235</v>
      </c>
      <c r="H33" s="141">
        <v>65163</v>
      </c>
      <c r="I33" s="128">
        <v>0</v>
      </c>
      <c r="K33">
        <v>65235</v>
      </c>
    </row>
    <row r="34" spans="1:11" ht="18" customHeight="1">
      <c r="A34" s="211"/>
      <c r="B34" s="56" t="s">
        <v>78</v>
      </c>
      <c r="C34" s="51">
        <v>9</v>
      </c>
      <c r="D34" s="37" t="s">
        <v>130</v>
      </c>
      <c r="E34" s="31"/>
      <c r="F34" s="38"/>
      <c r="G34" s="31">
        <v>58656</v>
      </c>
      <c r="H34" s="141">
        <v>58656</v>
      </c>
      <c r="I34" s="128">
        <v>25000</v>
      </c>
      <c r="K34">
        <v>58656</v>
      </c>
    </row>
    <row r="35" spans="1:7" ht="14.25">
      <c r="A35" s="77"/>
      <c r="B35" s="78"/>
      <c r="C35" s="79"/>
      <c r="D35" s="80"/>
      <c r="E35" s="81"/>
      <c r="F35" s="82"/>
      <c r="G35" s="81"/>
    </row>
    <row r="36" spans="1:9" ht="14.25">
      <c r="A36" s="59"/>
      <c r="B36" s="59"/>
      <c r="C36" s="99"/>
      <c r="D36" s="65"/>
      <c r="E36" s="105"/>
      <c r="F36" s="91"/>
      <c r="G36" s="214"/>
      <c r="H36" s="214"/>
      <c r="I36" s="214"/>
    </row>
    <row r="37" spans="1:7" ht="14.25">
      <c r="A37" s="59"/>
      <c r="B37" s="59"/>
      <c r="C37" s="34"/>
      <c r="D37" s="35"/>
      <c r="E37" s="36"/>
      <c r="F37" s="65"/>
      <c r="G37" s="40"/>
    </row>
    <row r="38" spans="1:9" ht="14.25">
      <c r="A38" s="55"/>
      <c r="B38" s="55"/>
      <c r="C38" s="41"/>
      <c r="D38" s="25" t="s">
        <v>0</v>
      </c>
      <c r="E38" s="25"/>
      <c r="F38" s="25"/>
      <c r="G38" s="25" t="s">
        <v>2</v>
      </c>
      <c r="H38" s="88" t="s">
        <v>53</v>
      </c>
      <c r="I38" s="25" t="s">
        <v>2</v>
      </c>
    </row>
    <row r="39" spans="1:9" ht="14.25">
      <c r="A39" s="55"/>
      <c r="B39" s="55"/>
      <c r="C39" s="42"/>
      <c r="D39" s="26" t="s">
        <v>1</v>
      </c>
      <c r="E39" s="26"/>
      <c r="F39" s="26"/>
      <c r="G39" s="108" t="s">
        <v>107</v>
      </c>
      <c r="H39" s="140" t="s">
        <v>145</v>
      </c>
      <c r="I39" s="108" t="s">
        <v>144</v>
      </c>
    </row>
    <row r="40" spans="1:9" ht="14.25">
      <c r="A40" s="204" t="s">
        <v>75</v>
      </c>
      <c r="B40" s="205"/>
      <c r="C40" s="44" t="s">
        <v>33</v>
      </c>
      <c r="D40" s="8" t="s">
        <v>20</v>
      </c>
      <c r="E40" s="8"/>
      <c r="F40" s="60"/>
      <c r="G40" s="60">
        <f>SUM(G41+G42+G45+G49+G53+G57+G59)</f>
        <v>1239689</v>
      </c>
      <c r="H40" s="95">
        <v>1135167</v>
      </c>
      <c r="I40" s="60">
        <f>SUM(I41+I42+I45+I49+I53+I57+I59)</f>
        <v>300847</v>
      </c>
    </row>
    <row r="41" spans="1:11" ht="19.5" customHeight="1">
      <c r="A41" s="55">
        <v>623</v>
      </c>
      <c r="B41" s="55"/>
      <c r="C41" s="52" t="s">
        <v>7</v>
      </c>
      <c r="D41" s="83" t="s">
        <v>21</v>
      </c>
      <c r="E41" s="31"/>
      <c r="F41" s="38"/>
      <c r="G41" s="38">
        <v>12000</v>
      </c>
      <c r="H41" s="127">
        <v>11208</v>
      </c>
      <c r="I41" s="154">
        <v>14340</v>
      </c>
      <c r="J41" s="143"/>
      <c r="K41" s="59"/>
    </row>
    <row r="42" spans="1:11" ht="18.75" customHeight="1">
      <c r="A42" s="55">
        <v>623</v>
      </c>
      <c r="B42" s="55"/>
      <c r="C42" s="52" t="s">
        <v>16</v>
      </c>
      <c r="D42" s="84" t="s">
        <v>45</v>
      </c>
      <c r="E42" s="31"/>
      <c r="F42" s="31"/>
      <c r="G42" s="38">
        <f>SUM(G44+G43)</f>
        <v>93127</v>
      </c>
      <c r="H42" s="155">
        <f>SUM(H44+H43)</f>
        <v>71676.51</v>
      </c>
      <c r="I42" s="38">
        <f>SUM(I44+I43)</f>
        <v>87986</v>
      </c>
      <c r="K42" s="59"/>
    </row>
    <row r="43" spans="1:11" ht="18" customHeight="1">
      <c r="A43" s="55"/>
      <c r="B43" s="55"/>
      <c r="C43" s="45" t="s">
        <v>54</v>
      </c>
      <c r="D43" s="85" t="s">
        <v>45</v>
      </c>
      <c r="E43" s="11"/>
      <c r="F43" s="64"/>
      <c r="G43" s="64">
        <v>93127</v>
      </c>
      <c r="H43" s="156">
        <v>71676.51</v>
      </c>
      <c r="I43" s="126">
        <v>87986</v>
      </c>
      <c r="J43" s="144"/>
      <c r="K43" s="59"/>
    </row>
    <row r="44" spans="1:11" ht="14.25">
      <c r="A44" s="55"/>
      <c r="B44" s="55"/>
      <c r="C44" s="45" t="s">
        <v>56</v>
      </c>
      <c r="D44" s="10" t="s">
        <v>55</v>
      </c>
      <c r="E44" s="11"/>
      <c r="F44" s="64"/>
      <c r="G44" s="64">
        <v>0</v>
      </c>
      <c r="H44" s="125"/>
      <c r="I44" s="126"/>
      <c r="K44" s="59"/>
    </row>
    <row r="45" spans="1:11" ht="63.75" customHeight="1">
      <c r="A45" s="55">
        <v>623</v>
      </c>
      <c r="B45" s="55"/>
      <c r="C45" s="53" t="s">
        <v>18</v>
      </c>
      <c r="D45" s="57" t="s">
        <v>44</v>
      </c>
      <c r="E45" s="33"/>
      <c r="F45" s="33"/>
      <c r="G45" s="90">
        <f>SUM(G46+G47+G48)</f>
        <v>1036007</v>
      </c>
      <c r="H45" s="157">
        <f>SUM(H46+H47+H48)</f>
        <v>962490.44</v>
      </c>
      <c r="I45" s="90">
        <f>SUM(I46+I47+I48)</f>
        <v>121212</v>
      </c>
      <c r="K45" s="59"/>
    </row>
    <row r="46" spans="1:11" ht="68.25" customHeight="1">
      <c r="A46" s="55"/>
      <c r="B46" s="55"/>
      <c r="C46" s="49" t="s">
        <v>57</v>
      </c>
      <c r="D46" s="27" t="s">
        <v>44</v>
      </c>
      <c r="E46" s="11"/>
      <c r="F46" s="11"/>
      <c r="G46" s="64">
        <v>0</v>
      </c>
      <c r="H46" s="125">
        <v>0</v>
      </c>
      <c r="I46" s="126">
        <v>0</v>
      </c>
      <c r="K46" s="59"/>
    </row>
    <row r="47" spans="1:11" ht="14.25">
      <c r="A47" s="55"/>
      <c r="B47" s="55"/>
      <c r="C47" s="49" t="s">
        <v>58</v>
      </c>
      <c r="D47" s="10" t="s">
        <v>124</v>
      </c>
      <c r="E47" s="11"/>
      <c r="F47" s="11"/>
      <c r="G47" s="64">
        <v>69130</v>
      </c>
      <c r="H47" s="156">
        <v>33975.44</v>
      </c>
      <c r="I47" s="153">
        <v>39292</v>
      </c>
      <c r="J47" s="144"/>
      <c r="K47" s="59"/>
    </row>
    <row r="48" spans="1:11" ht="14.25">
      <c r="A48" s="55">
        <v>627</v>
      </c>
      <c r="B48" s="55"/>
      <c r="C48" s="49" t="s">
        <v>76</v>
      </c>
      <c r="D48" s="32" t="s">
        <v>77</v>
      </c>
      <c r="E48" s="33"/>
      <c r="F48" s="33"/>
      <c r="G48" s="90">
        <v>966877</v>
      </c>
      <c r="H48" s="157">
        <v>928515</v>
      </c>
      <c r="I48" s="56">
        <v>81920</v>
      </c>
      <c r="K48" s="59"/>
    </row>
    <row r="49" spans="1:11" ht="27" customHeight="1">
      <c r="A49" s="55">
        <v>623</v>
      </c>
      <c r="B49" s="55"/>
      <c r="C49" s="52" t="s">
        <v>24</v>
      </c>
      <c r="D49" s="27" t="s">
        <v>46</v>
      </c>
      <c r="E49" s="33"/>
      <c r="F49" s="33"/>
      <c r="G49" s="90">
        <f>SUM(G50+G51)</f>
        <v>29699</v>
      </c>
      <c r="H49" s="157">
        <f>SUM(H50+H51)</f>
        <v>23569.44</v>
      </c>
      <c r="I49" s="90">
        <f>SUM(I50+I51)</f>
        <v>45809</v>
      </c>
      <c r="K49" s="59"/>
    </row>
    <row r="50" spans="1:11" ht="25.5" customHeight="1">
      <c r="A50" s="55"/>
      <c r="B50" s="55"/>
      <c r="C50" s="49" t="s">
        <v>59</v>
      </c>
      <c r="D50" s="27" t="s">
        <v>46</v>
      </c>
      <c r="E50" s="13"/>
      <c r="F50" s="13"/>
      <c r="G50" s="39">
        <v>25099</v>
      </c>
      <c r="H50" s="156">
        <v>23569.44</v>
      </c>
      <c r="I50" s="126">
        <v>41209</v>
      </c>
      <c r="J50" s="145"/>
      <c r="K50" s="59"/>
    </row>
    <row r="51" spans="1:11" ht="14.25">
      <c r="A51" s="55"/>
      <c r="B51" s="55"/>
      <c r="C51" s="49" t="s">
        <v>141</v>
      </c>
      <c r="D51" s="86" t="s">
        <v>140</v>
      </c>
      <c r="E51" s="13"/>
      <c r="F51" s="13"/>
      <c r="G51" s="39">
        <v>4600</v>
      </c>
      <c r="H51" s="125">
        <v>0</v>
      </c>
      <c r="I51" s="126">
        <v>4600</v>
      </c>
      <c r="K51" s="59"/>
    </row>
    <row r="52" spans="1:11" ht="14.25">
      <c r="A52" s="55"/>
      <c r="B52" s="55"/>
      <c r="C52" s="52"/>
      <c r="D52" s="27"/>
      <c r="E52" s="31"/>
      <c r="F52" s="31"/>
      <c r="G52" s="38"/>
      <c r="H52" s="38"/>
      <c r="I52" s="38"/>
      <c r="K52" s="59"/>
    </row>
    <row r="53" spans="1:11" ht="17.25" customHeight="1">
      <c r="A53" s="55"/>
      <c r="B53" s="55"/>
      <c r="C53" s="49" t="s">
        <v>147</v>
      </c>
      <c r="D53" s="27" t="s">
        <v>27</v>
      </c>
      <c r="E53" s="11"/>
      <c r="F53" s="11"/>
      <c r="G53" s="149">
        <f>SUM(G56)</f>
        <v>2200</v>
      </c>
      <c r="H53" s="158">
        <v>1454.16</v>
      </c>
      <c r="I53" s="126">
        <v>1500</v>
      </c>
      <c r="J53" s="144"/>
      <c r="K53" s="59"/>
    </row>
    <row r="54" spans="1:11" ht="14.25" hidden="1">
      <c r="A54" s="55"/>
      <c r="B54" s="55"/>
      <c r="C54" s="49"/>
      <c r="D54" s="86"/>
      <c r="E54" s="11"/>
      <c r="F54" s="11"/>
      <c r="G54" s="64"/>
      <c r="H54" s="156"/>
      <c r="I54" s="126"/>
      <c r="K54" s="59"/>
    </row>
    <row r="55" spans="1:11" ht="14.25" hidden="1">
      <c r="A55" s="55"/>
      <c r="B55" s="55"/>
      <c r="C55" s="52"/>
      <c r="D55" s="27"/>
      <c r="E55" s="33"/>
      <c r="F55" s="33"/>
      <c r="G55" s="90"/>
      <c r="H55" s="157"/>
      <c r="I55" s="90"/>
      <c r="K55" s="59"/>
    </row>
    <row r="56" spans="1:11" ht="21.75" customHeight="1">
      <c r="A56" s="55"/>
      <c r="B56" s="55"/>
      <c r="C56" s="49" t="s">
        <v>148</v>
      </c>
      <c r="D56" s="27" t="s">
        <v>27</v>
      </c>
      <c r="E56" s="11"/>
      <c r="F56" s="11"/>
      <c r="G56" s="64">
        <v>2200</v>
      </c>
      <c r="H56" s="156">
        <v>0</v>
      </c>
      <c r="I56" s="126">
        <v>0</v>
      </c>
      <c r="J56" s="144"/>
      <c r="K56" s="59"/>
    </row>
    <row r="57" spans="1:9" ht="14.25">
      <c r="A57" s="55"/>
      <c r="B57" s="55"/>
      <c r="C57" s="49" t="s">
        <v>149</v>
      </c>
      <c r="D57" s="27" t="s">
        <v>29</v>
      </c>
      <c r="E57" s="11"/>
      <c r="F57" s="11"/>
      <c r="G57" s="149">
        <f>SUM(G58)</f>
        <v>8000</v>
      </c>
      <c r="H57" s="149">
        <f>SUM(H58)</f>
        <v>6113</v>
      </c>
      <c r="I57" s="149">
        <f>SUM(I58)</f>
        <v>5000</v>
      </c>
    </row>
    <row r="58" spans="1:9" ht="14.25">
      <c r="A58" s="55"/>
      <c r="B58" s="55"/>
      <c r="C58" s="49" t="s">
        <v>150</v>
      </c>
      <c r="D58" s="27" t="s">
        <v>29</v>
      </c>
      <c r="E58" s="11"/>
      <c r="F58" s="11"/>
      <c r="G58" s="64">
        <v>8000</v>
      </c>
      <c r="H58" s="125">
        <v>6113</v>
      </c>
      <c r="I58" s="126">
        <v>5000</v>
      </c>
    </row>
    <row r="59" spans="1:9" ht="14.25">
      <c r="A59" s="55"/>
      <c r="B59" s="55"/>
      <c r="C59" s="54">
        <v>7</v>
      </c>
      <c r="D59" s="86" t="s">
        <v>52</v>
      </c>
      <c r="E59" s="33"/>
      <c r="F59" s="33"/>
      <c r="G59" s="90">
        <v>58656</v>
      </c>
      <c r="H59" s="90">
        <v>58656</v>
      </c>
      <c r="I59" s="128">
        <v>25000</v>
      </c>
    </row>
    <row r="60" spans="3:8" ht="14.25">
      <c r="C60" s="1"/>
      <c r="D60" s="1"/>
      <c r="E60" s="1"/>
      <c r="H60" s="91"/>
    </row>
    <row r="61" spans="3:8" ht="14.25">
      <c r="C61" s="1"/>
      <c r="D61" s="1" t="s">
        <v>38</v>
      </c>
      <c r="E61" s="1"/>
      <c r="H61" s="91"/>
    </row>
    <row r="62" spans="3:8" ht="14.25">
      <c r="C62" s="1"/>
      <c r="D62" s="1" t="s">
        <v>39</v>
      </c>
      <c r="E62" s="1"/>
      <c r="H62" s="91"/>
    </row>
    <row r="63" spans="3:8" ht="14.25">
      <c r="C63" s="1"/>
      <c r="D63" s="1" t="s">
        <v>41</v>
      </c>
      <c r="E63" s="1"/>
      <c r="H63" s="91"/>
    </row>
    <row r="65" ht="14.25">
      <c r="D65" s="6" t="s">
        <v>134</v>
      </c>
    </row>
    <row r="67" ht="12.75">
      <c r="D67" s="97" t="s">
        <v>135</v>
      </c>
    </row>
    <row r="68" ht="12.75">
      <c r="D68" s="97" t="s">
        <v>136</v>
      </c>
    </row>
    <row r="69" ht="12.75">
      <c r="D69" s="148" t="s">
        <v>137</v>
      </c>
    </row>
    <row r="70" ht="12.75">
      <c r="D70" s="97" t="s">
        <v>138</v>
      </c>
    </row>
  </sheetData>
  <sheetProtection/>
  <mergeCells count="14">
    <mergeCell ref="D1:E1"/>
    <mergeCell ref="F1:G1"/>
    <mergeCell ref="H1:I1"/>
    <mergeCell ref="C2:E2"/>
    <mergeCell ref="C3:E3"/>
    <mergeCell ref="A6:A7"/>
    <mergeCell ref="B6:B7"/>
    <mergeCell ref="C6:C7"/>
    <mergeCell ref="A9:B9"/>
    <mergeCell ref="A10:A19"/>
    <mergeCell ref="B10:B19"/>
    <mergeCell ref="A22:A34"/>
    <mergeCell ref="G36:I36"/>
    <mergeCell ref="A40:B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6">
      <selection activeCell="G38" sqref="G38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4.57421875" style="0" customWidth="1"/>
    <col min="4" max="4" width="86.28125" style="0" customWidth="1"/>
    <col min="5" max="5" width="10.8515625" style="0" hidden="1" customWidth="1"/>
    <col min="6" max="6" width="0" style="0" hidden="1" customWidth="1"/>
    <col min="7" max="7" width="8.8515625" style="0" customWidth="1"/>
    <col min="8" max="8" width="9.28125" style="0" customWidth="1"/>
    <col min="9" max="9" width="9.421875" style="0" customWidth="1"/>
  </cols>
  <sheetData>
    <row r="1" spans="3:9" ht="15" customHeight="1">
      <c r="C1" s="1"/>
      <c r="D1" s="198" t="s">
        <v>30</v>
      </c>
      <c r="E1" s="198"/>
      <c r="F1" s="196"/>
      <c r="G1" s="196"/>
      <c r="H1" s="213" t="s">
        <v>159</v>
      </c>
      <c r="I1" s="213"/>
    </row>
    <row r="2" spans="3:5" ht="14.25">
      <c r="C2" s="197" t="s">
        <v>31</v>
      </c>
      <c r="D2" s="197"/>
      <c r="E2" s="197"/>
    </row>
    <row r="3" spans="3:5" ht="14.25">
      <c r="C3" s="197" t="s">
        <v>143</v>
      </c>
      <c r="D3" s="197"/>
      <c r="E3" s="197"/>
    </row>
    <row r="4" spans="3:5" ht="14.25" hidden="1">
      <c r="C4" s="20"/>
      <c r="D4" s="20"/>
      <c r="E4" s="20"/>
    </row>
    <row r="5" spans="3:5" ht="14.25" hidden="1">
      <c r="C5" s="1"/>
      <c r="D5" s="1"/>
      <c r="E5" s="1"/>
    </row>
    <row r="6" spans="1:9" ht="14.25">
      <c r="A6" s="199" t="s">
        <v>66</v>
      </c>
      <c r="B6" s="200" t="s">
        <v>69</v>
      </c>
      <c r="C6" s="202" t="s">
        <v>67</v>
      </c>
      <c r="D6" s="25" t="s">
        <v>0</v>
      </c>
      <c r="E6" s="25"/>
      <c r="F6" s="25"/>
      <c r="G6" s="25" t="s">
        <v>2</v>
      </c>
      <c r="H6" s="88" t="s">
        <v>93</v>
      </c>
      <c r="I6" s="25" t="s">
        <v>2</v>
      </c>
    </row>
    <row r="7" spans="1:11" ht="24" customHeight="1">
      <c r="A7" s="199"/>
      <c r="B7" s="201"/>
      <c r="C7" s="203"/>
      <c r="D7" s="26" t="s">
        <v>1</v>
      </c>
      <c r="E7" s="26"/>
      <c r="F7" s="26"/>
      <c r="G7" s="26" t="s">
        <v>107</v>
      </c>
      <c r="H7" s="160" t="s">
        <v>157</v>
      </c>
      <c r="I7" s="26" t="s">
        <v>144</v>
      </c>
      <c r="J7" s="147"/>
      <c r="K7" s="147"/>
    </row>
    <row r="8" spans="1:9" ht="14.25">
      <c r="A8" s="55"/>
      <c r="B8" s="56" t="s">
        <v>71</v>
      </c>
      <c r="C8" s="43" t="s">
        <v>47</v>
      </c>
      <c r="D8" s="28" t="s">
        <v>48</v>
      </c>
      <c r="E8" s="29"/>
      <c r="F8" s="66"/>
      <c r="G8" s="161">
        <v>224409</v>
      </c>
      <c r="H8" s="121">
        <v>224409</v>
      </c>
      <c r="I8" s="162">
        <v>115174</v>
      </c>
    </row>
    <row r="9" spans="1:9" ht="14.25">
      <c r="A9" s="204" t="s">
        <v>68</v>
      </c>
      <c r="B9" s="205"/>
      <c r="C9" s="44" t="s">
        <v>49</v>
      </c>
      <c r="D9" s="8" t="s">
        <v>5</v>
      </c>
      <c r="E9" s="8"/>
      <c r="F9" s="95"/>
      <c r="G9" s="163">
        <f>SUM(G10+G20+G21)</f>
        <v>184408</v>
      </c>
      <c r="H9" s="164">
        <f>SUM(H10+H20+H21)</f>
        <v>189600</v>
      </c>
      <c r="I9" s="164">
        <f>SUM(I10+I20+I21)</f>
        <v>231051</v>
      </c>
    </row>
    <row r="10" spans="1:10" ht="14.25">
      <c r="A10" s="209"/>
      <c r="B10" s="206" t="s">
        <v>70</v>
      </c>
      <c r="C10" s="45" t="s">
        <v>7</v>
      </c>
      <c r="D10" s="8" t="s">
        <v>89</v>
      </c>
      <c r="E10" s="61"/>
      <c r="F10" s="67"/>
      <c r="G10" s="165">
        <f>SUM(G12+G16)</f>
        <v>155924</v>
      </c>
      <c r="H10" s="166">
        <f>SUM(H12+H16)</f>
        <v>147220</v>
      </c>
      <c r="I10" s="166">
        <f>SUM(I12+I16)</f>
        <v>178961</v>
      </c>
      <c r="J10" s="152"/>
    </row>
    <row r="11" spans="1:9" ht="14.25" hidden="1">
      <c r="A11" s="210"/>
      <c r="B11" s="207"/>
      <c r="C11" s="46"/>
      <c r="D11" s="10"/>
      <c r="E11" s="10"/>
      <c r="F11" s="67"/>
      <c r="G11" s="86"/>
      <c r="H11" s="117"/>
      <c r="I11" s="117"/>
    </row>
    <row r="12" spans="1:10" ht="14.25">
      <c r="A12" s="210"/>
      <c r="B12" s="207"/>
      <c r="C12" s="44" t="s">
        <v>9</v>
      </c>
      <c r="D12" s="8" t="s">
        <v>10</v>
      </c>
      <c r="E12" s="63"/>
      <c r="F12" s="63"/>
      <c r="G12" s="163">
        <f>SUM(G13+G14+G15)</f>
        <v>61988</v>
      </c>
      <c r="H12" s="164">
        <f>SUM(H13+H14+H15)</f>
        <v>60733</v>
      </c>
      <c r="I12" s="164">
        <f>SUM(I13+I14+I15)</f>
        <v>81172</v>
      </c>
      <c r="J12" s="152"/>
    </row>
    <row r="13" spans="1:11" ht="24.75" customHeight="1">
      <c r="A13" s="210"/>
      <c r="B13" s="207"/>
      <c r="C13" s="46"/>
      <c r="D13" s="72" t="s">
        <v>90</v>
      </c>
      <c r="E13" s="61"/>
      <c r="F13" s="67"/>
      <c r="G13" s="165">
        <v>27437</v>
      </c>
      <c r="H13" s="117">
        <v>26882</v>
      </c>
      <c r="I13" s="117">
        <v>35929</v>
      </c>
      <c r="J13" s="151"/>
      <c r="K13" s="59"/>
    </row>
    <row r="14" spans="1:11" ht="51" customHeight="1">
      <c r="A14" s="210"/>
      <c r="B14" s="207"/>
      <c r="C14" s="47"/>
      <c r="D14" s="27" t="s">
        <v>44</v>
      </c>
      <c r="E14" s="62"/>
      <c r="F14" s="39"/>
      <c r="G14" s="167">
        <v>29470</v>
      </c>
      <c r="H14" s="117">
        <v>28873</v>
      </c>
      <c r="I14" s="117">
        <v>38590</v>
      </c>
      <c r="K14" s="59"/>
    </row>
    <row r="15" spans="1:11" ht="24.75" customHeight="1">
      <c r="A15" s="210"/>
      <c r="B15" s="207"/>
      <c r="C15" s="46"/>
      <c r="D15" s="27" t="s">
        <v>46</v>
      </c>
      <c r="E15" s="61"/>
      <c r="F15" s="67"/>
      <c r="G15" s="165">
        <v>5081</v>
      </c>
      <c r="H15" s="117">
        <v>4978</v>
      </c>
      <c r="I15" s="117">
        <v>6653</v>
      </c>
      <c r="J15" s="151"/>
      <c r="K15" s="59"/>
    </row>
    <row r="16" spans="1:11" ht="14.25">
      <c r="A16" s="210"/>
      <c r="B16" s="207"/>
      <c r="C16" s="44" t="s">
        <v>11</v>
      </c>
      <c r="D16" s="8" t="s">
        <v>12</v>
      </c>
      <c r="E16" s="63"/>
      <c r="F16" s="63"/>
      <c r="G16" s="163">
        <f>SUM(G17+G18+G19)</f>
        <v>93936</v>
      </c>
      <c r="H16" s="164">
        <f>SUM(H17+H18+H19)</f>
        <v>86487</v>
      </c>
      <c r="I16" s="164">
        <f>SUM(I17+I18+I19)</f>
        <v>97789</v>
      </c>
      <c r="J16" s="152"/>
      <c r="K16" s="59"/>
    </row>
    <row r="17" spans="1:11" ht="22.5" customHeight="1">
      <c r="A17" s="210"/>
      <c r="B17" s="207"/>
      <c r="C17" s="48"/>
      <c r="D17" s="72" t="s">
        <v>88</v>
      </c>
      <c r="E17" s="61"/>
      <c r="F17" s="67"/>
      <c r="G17" s="165">
        <v>41097</v>
      </c>
      <c r="H17" s="117">
        <v>37838</v>
      </c>
      <c r="I17" s="117">
        <v>42783</v>
      </c>
      <c r="J17" s="151"/>
      <c r="K17" s="59"/>
    </row>
    <row r="18" spans="1:11" ht="50.25" customHeight="1">
      <c r="A18" s="210"/>
      <c r="B18" s="207"/>
      <c r="C18" s="48"/>
      <c r="D18" s="27" t="s">
        <v>44</v>
      </c>
      <c r="E18" s="61"/>
      <c r="F18" s="67"/>
      <c r="G18" s="165">
        <v>36400</v>
      </c>
      <c r="H18" s="117">
        <v>33514</v>
      </c>
      <c r="I18" s="117">
        <v>37893</v>
      </c>
      <c r="J18" s="151"/>
      <c r="K18" s="59"/>
    </row>
    <row r="19" spans="1:11" ht="25.5" customHeight="1">
      <c r="A19" s="211"/>
      <c r="B19" s="208"/>
      <c r="C19" s="48"/>
      <c r="D19" s="27" t="s">
        <v>46</v>
      </c>
      <c r="E19" s="61"/>
      <c r="F19" s="67"/>
      <c r="G19" s="165">
        <v>16439</v>
      </c>
      <c r="H19" s="117">
        <v>15135</v>
      </c>
      <c r="I19" s="117">
        <v>17113</v>
      </c>
      <c r="J19" s="151"/>
      <c r="K19" s="59"/>
    </row>
    <row r="20" spans="1:12" ht="13.5" customHeight="1">
      <c r="A20" s="55"/>
      <c r="B20" s="55"/>
      <c r="C20" s="45" t="s">
        <v>86</v>
      </c>
      <c r="D20" s="8" t="s">
        <v>87</v>
      </c>
      <c r="E20" s="32"/>
      <c r="F20" s="71"/>
      <c r="G20" s="168">
        <v>28484</v>
      </c>
      <c r="H20" s="121">
        <v>42380</v>
      </c>
      <c r="I20" s="162">
        <v>52090</v>
      </c>
      <c r="L20" s="159"/>
    </row>
    <row r="21" spans="1:9" ht="14.25" hidden="1">
      <c r="A21" s="55"/>
      <c r="B21" s="55"/>
      <c r="C21" s="49"/>
      <c r="D21" s="15"/>
      <c r="E21" s="17"/>
      <c r="F21" s="68"/>
      <c r="G21" s="169"/>
      <c r="H21" s="117"/>
      <c r="I21" s="124"/>
    </row>
    <row r="22" spans="1:9" ht="12.75" customHeight="1">
      <c r="A22" s="209"/>
      <c r="B22" s="55"/>
      <c r="C22" s="50"/>
      <c r="D22" s="22" t="s">
        <v>50</v>
      </c>
      <c r="E22" s="24"/>
      <c r="F22" s="69"/>
      <c r="G22" s="170">
        <f>SUM(G25+G24+G23+G34+G26+G27+G29+G30+G32+G33)</f>
        <v>1239689</v>
      </c>
      <c r="H22" s="171">
        <f>SUM(H24+H23+H34+H27+H29+H31+H32+H30+H33)</f>
        <v>1250341</v>
      </c>
      <c r="I22" s="171">
        <f>SUM(I24+I23+I34+I27+I32+I30+I33)</f>
        <v>300847</v>
      </c>
    </row>
    <row r="23" spans="1:11" ht="15" customHeight="1">
      <c r="A23" s="210"/>
      <c r="B23" s="56" t="s">
        <v>71</v>
      </c>
      <c r="C23" s="45" t="s">
        <v>7</v>
      </c>
      <c r="D23" s="15" t="s">
        <v>127</v>
      </c>
      <c r="E23" s="31"/>
      <c r="F23" s="38"/>
      <c r="G23" s="170">
        <v>224409</v>
      </c>
      <c r="H23" s="162">
        <v>224409</v>
      </c>
      <c r="I23" s="162">
        <v>115174</v>
      </c>
      <c r="J23" s="143"/>
      <c r="K23" s="106"/>
    </row>
    <row r="24" spans="1:9" ht="13.5" customHeight="1">
      <c r="A24" s="210"/>
      <c r="B24" s="56" t="s">
        <v>73</v>
      </c>
      <c r="C24" s="45" t="s">
        <v>16</v>
      </c>
      <c r="D24" s="15" t="s">
        <v>65</v>
      </c>
      <c r="E24" s="31"/>
      <c r="F24" s="38"/>
      <c r="G24" s="170">
        <v>184408</v>
      </c>
      <c r="H24" s="162">
        <v>189600</v>
      </c>
      <c r="I24" s="121">
        <v>231051</v>
      </c>
    </row>
    <row r="25" spans="1:9" ht="14.25" hidden="1">
      <c r="A25" s="210"/>
      <c r="B25" s="56"/>
      <c r="C25" s="45"/>
      <c r="D25" s="15"/>
      <c r="E25" s="38"/>
      <c r="F25" s="38"/>
      <c r="G25" s="172">
        <v>0</v>
      </c>
      <c r="H25" s="162">
        <v>0</v>
      </c>
      <c r="I25" s="121">
        <v>0</v>
      </c>
    </row>
    <row r="26" spans="1:9" ht="14.25" hidden="1">
      <c r="A26" s="210"/>
      <c r="B26" s="56"/>
      <c r="C26" s="45"/>
      <c r="D26" s="15"/>
      <c r="E26" s="31"/>
      <c r="F26" s="38"/>
      <c r="G26" s="170">
        <v>0</v>
      </c>
      <c r="H26" s="162">
        <v>0</v>
      </c>
      <c r="I26" s="121">
        <v>0</v>
      </c>
    </row>
    <row r="27" spans="1:9" ht="12.75" customHeight="1">
      <c r="A27" s="210"/>
      <c r="B27" s="56" t="s">
        <v>115</v>
      </c>
      <c r="C27" s="45" t="s">
        <v>151</v>
      </c>
      <c r="D27" s="15" t="s">
        <v>146</v>
      </c>
      <c r="E27" s="31"/>
      <c r="F27" s="38"/>
      <c r="G27" s="173">
        <v>-95852</v>
      </c>
      <c r="H27" s="174">
        <v>-58015</v>
      </c>
      <c r="I27" s="174">
        <v>-70128</v>
      </c>
    </row>
    <row r="28" spans="1:11" ht="14.25" hidden="1">
      <c r="A28" s="210"/>
      <c r="B28" s="56"/>
      <c r="C28" s="45"/>
      <c r="D28" s="37"/>
      <c r="E28" s="31"/>
      <c r="F28" s="38"/>
      <c r="G28" s="173"/>
      <c r="H28" s="174"/>
      <c r="I28" s="174"/>
      <c r="J28" s="143"/>
      <c r="K28" s="106"/>
    </row>
    <row r="29" spans="1:9" ht="12.75" customHeight="1">
      <c r="A29" s="210"/>
      <c r="B29" s="56" t="s">
        <v>120</v>
      </c>
      <c r="C29" s="45" t="s">
        <v>152</v>
      </c>
      <c r="D29" s="37" t="s">
        <v>121</v>
      </c>
      <c r="E29" s="31"/>
      <c r="F29" s="38"/>
      <c r="G29" s="173">
        <v>707025</v>
      </c>
      <c r="H29" s="174">
        <v>663299</v>
      </c>
      <c r="I29" s="174">
        <v>0</v>
      </c>
    </row>
    <row r="30" spans="1:9" ht="13.5" customHeight="1">
      <c r="A30" s="210"/>
      <c r="B30" s="56" t="s">
        <v>155</v>
      </c>
      <c r="C30" s="45" t="s">
        <v>147</v>
      </c>
      <c r="D30" s="37" t="s">
        <v>119</v>
      </c>
      <c r="E30" s="31"/>
      <c r="F30" s="38"/>
      <c r="G30" s="173">
        <v>-25482</v>
      </c>
      <c r="H30" s="174">
        <v>-25482</v>
      </c>
      <c r="I30" s="174">
        <v>-38222</v>
      </c>
    </row>
    <row r="31" spans="1:9" ht="12.75" customHeight="1" hidden="1">
      <c r="A31" s="210"/>
      <c r="B31" s="56" t="s">
        <v>155</v>
      </c>
      <c r="C31" s="45" t="s">
        <v>149</v>
      </c>
      <c r="D31" s="37" t="s">
        <v>123</v>
      </c>
      <c r="E31" s="31"/>
      <c r="F31" s="38"/>
      <c r="G31" s="173">
        <v>0</v>
      </c>
      <c r="H31" s="174">
        <v>0</v>
      </c>
      <c r="I31" s="174">
        <v>0</v>
      </c>
    </row>
    <row r="32" spans="1:9" ht="14.25" customHeight="1">
      <c r="A32" s="210"/>
      <c r="B32" s="56"/>
      <c r="C32" s="45" t="s">
        <v>153</v>
      </c>
      <c r="D32" s="37" t="s">
        <v>158</v>
      </c>
      <c r="E32" s="31"/>
      <c r="F32" s="38"/>
      <c r="G32" s="173">
        <v>121290</v>
      </c>
      <c r="H32" s="174">
        <v>132711</v>
      </c>
      <c r="I32" s="174">
        <v>37900</v>
      </c>
    </row>
    <row r="33" spans="1:9" ht="12.75" customHeight="1">
      <c r="A33" s="210"/>
      <c r="B33" s="56" t="s">
        <v>78</v>
      </c>
      <c r="C33" s="45" t="s">
        <v>154</v>
      </c>
      <c r="D33" s="37" t="s">
        <v>122</v>
      </c>
      <c r="E33" s="31"/>
      <c r="F33" s="38"/>
      <c r="G33" s="173">
        <v>65235</v>
      </c>
      <c r="H33" s="174">
        <v>65163</v>
      </c>
      <c r="I33" s="174">
        <v>72</v>
      </c>
    </row>
    <row r="34" spans="1:9" ht="14.25" customHeight="1">
      <c r="A34" s="211"/>
      <c r="B34" s="56" t="s">
        <v>78</v>
      </c>
      <c r="C34" s="51">
        <v>9</v>
      </c>
      <c r="D34" s="37" t="s">
        <v>130</v>
      </c>
      <c r="E34" s="31"/>
      <c r="F34" s="38"/>
      <c r="G34" s="173">
        <v>58656</v>
      </c>
      <c r="H34" s="174">
        <v>58656</v>
      </c>
      <c r="I34" s="174">
        <v>25000</v>
      </c>
    </row>
    <row r="35" spans="1:9" ht="14.25">
      <c r="A35" s="77"/>
      <c r="B35" s="78"/>
      <c r="C35" s="79"/>
      <c r="D35" s="80"/>
      <c r="E35" s="81"/>
      <c r="F35" s="82"/>
      <c r="G35" s="175"/>
      <c r="H35" s="176"/>
      <c r="I35" s="176"/>
    </row>
    <row r="36" spans="1:9" ht="14.25" hidden="1">
      <c r="A36" s="59"/>
      <c r="B36" s="59"/>
      <c r="C36" s="99"/>
      <c r="D36" s="65"/>
      <c r="E36" s="105"/>
      <c r="F36" s="91"/>
      <c r="G36" s="215"/>
      <c r="H36" s="215"/>
      <c r="I36" s="215"/>
    </row>
    <row r="37" spans="1:9" ht="14.25" hidden="1">
      <c r="A37" s="59"/>
      <c r="B37" s="59"/>
      <c r="C37" s="34"/>
      <c r="D37" s="35"/>
      <c r="E37" s="36"/>
      <c r="F37" s="65"/>
      <c r="G37" s="177"/>
      <c r="H37" s="176"/>
      <c r="I37" s="176"/>
    </row>
    <row r="38" spans="1:9" ht="14.25">
      <c r="A38" s="55"/>
      <c r="B38" s="55"/>
      <c r="C38" s="41"/>
      <c r="D38" s="25" t="s">
        <v>0</v>
      </c>
      <c r="E38" s="25"/>
      <c r="F38" s="25"/>
      <c r="G38" s="178" t="s">
        <v>2</v>
      </c>
      <c r="H38" s="178" t="s">
        <v>53</v>
      </c>
      <c r="I38" s="178" t="s">
        <v>2</v>
      </c>
    </row>
    <row r="39" spans="1:9" ht="13.5" customHeight="1">
      <c r="A39" s="55"/>
      <c r="B39" s="55"/>
      <c r="C39" s="42"/>
      <c r="D39" s="26" t="s">
        <v>1</v>
      </c>
      <c r="E39" s="26"/>
      <c r="F39" s="26"/>
      <c r="G39" s="179" t="s">
        <v>107</v>
      </c>
      <c r="H39" s="180" t="s">
        <v>107</v>
      </c>
      <c r="I39" s="179" t="s">
        <v>144</v>
      </c>
    </row>
    <row r="40" spans="1:9" ht="14.25">
      <c r="A40" s="204" t="s">
        <v>75</v>
      </c>
      <c r="B40" s="205"/>
      <c r="C40" s="44" t="s">
        <v>33</v>
      </c>
      <c r="D40" s="8" t="s">
        <v>20</v>
      </c>
      <c r="E40" s="8"/>
      <c r="F40" s="60"/>
      <c r="G40" s="181">
        <f>SUM(G41+G42+G45+G49+G53+G57+G59)</f>
        <v>1239689</v>
      </c>
      <c r="H40" s="182">
        <v>1135167</v>
      </c>
      <c r="I40" s="181">
        <f>SUM(I41+I42+I45+I49+I53+I57+I59)</f>
        <v>300847</v>
      </c>
    </row>
    <row r="41" spans="1:11" ht="16.5" customHeight="1">
      <c r="A41" s="55">
        <v>623</v>
      </c>
      <c r="B41" s="55"/>
      <c r="C41" s="52" t="s">
        <v>7</v>
      </c>
      <c r="D41" s="83" t="s">
        <v>21</v>
      </c>
      <c r="E41" s="31"/>
      <c r="F41" s="38"/>
      <c r="G41" s="173">
        <v>12000</v>
      </c>
      <c r="H41" s="174">
        <v>11208</v>
      </c>
      <c r="I41" s="174">
        <v>14340</v>
      </c>
      <c r="J41" s="143"/>
      <c r="K41" s="59"/>
    </row>
    <row r="42" spans="1:11" ht="15" customHeight="1">
      <c r="A42" s="55">
        <v>623</v>
      </c>
      <c r="B42" s="55"/>
      <c r="C42" s="52" t="s">
        <v>16</v>
      </c>
      <c r="D42" s="84" t="s">
        <v>45</v>
      </c>
      <c r="E42" s="31"/>
      <c r="F42" s="31"/>
      <c r="G42" s="173">
        <f>SUM(G44+G43)</f>
        <v>93127</v>
      </c>
      <c r="H42" s="183">
        <f>SUM(H44+H43)</f>
        <v>71676.51</v>
      </c>
      <c r="I42" s="173">
        <f>SUM(I44+I43)</f>
        <v>87986</v>
      </c>
      <c r="K42" s="59"/>
    </row>
    <row r="43" spans="1:11" ht="15" customHeight="1">
      <c r="A43" s="55"/>
      <c r="B43" s="55"/>
      <c r="C43" s="45" t="s">
        <v>54</v>
      </c>
      <c r="D43" s="85" t="s">
        <v>45</v>
      </c>
      <c r="E43" s="11"/>
      <c r="F43" s="64"/>
      <c r="G43" s="184">
        <v>93127</v>
      </c>
      <c r="H43" s="185">
        <v>71676.51</v>
      </c>
      <c r="I43" s="186">
        <v>87986</v>
      </c>
      <c r="J43" s="144"/>
      <c r="K43" s="59"/>
    </row>
    <row r="44" spans="1:11" ht="14.25" hidden="1">
      <c r="A44" s="55"/>
      <c r="B44" s="55"/>
      <c r="C44" s="45" t="s">
        <v>56</v>
      </c>
      <c r="D44" s="10" t="s">
        <v>55</v>
      </c>
      <c r="E44" s="11"/>
      <c r="F44" s="64"/>
      <c r="G44" s="184">
        <v>0</v>
      </c>
      <c r="H44" s="186"/>
      <c r="I44" s="186"/>
      <c r="K44" s="59"/>
    </row>
    <row r="45" spans="1:11" ht="63" customHeight="1">
      <c r="A45" s="55">
        <v>623</v>
      </c>
      <c r="B45" s="55"/>
      <c r="C45" s="53" t="s">
        <v>18</v>
      </c>
      <c r="D45" s="57" t="s">
        <v>44</v>
      </c>
      <c r="E45" s="33"/>
      <c r="F45" s="33"/>
      <c r="G45" s="187">
        <f>SUM(G46+G47+G48)</f>
        <v>1036007</v>
      </c>
      <c r="H45" s="188">
        <f>SUM(H46+H47+H48)</f>
        <v>962490.44</v>
      </c>
      <c r="I45" s="187">
        <f>SUM(I46+I47+I48)</f>
        <v>121212</v>
      </c>
      <c r="K45" s="59"/>
    </row>
    <row r="46" spans="1:11" ht="50.25" customHeight="1">
      <c r="A46" s="55"/>
      <c r="B46" s="55"/>
      <c r="C46" s="49" t="s">
        <v>57</v>
      </c>
      <c r="D46" s="27" t="s">
        <v>44</v>
      </c>
      <c r="E46" s="11"/>
      <c r="F46" s="11"/>
      <c r="G46" s="184">
        <v>0</v>
      </c>
      <c r="H46" s="186">
        <v>0</v>
      </c>
      <c r="I46" s="186">
        <v>0</v>
      </c>
      <c r="K46" s="59"/>
    </row>
    <row r="47" spans="1:11" ht="14.25">
      <c r="A47" s="55"/>
      <c r="B47" s="55"/>
      <c r="C47" s="49" t="s">
        <v>58</v>
      </c>
      <c r="D47" s="10" t="s">
        <v>124</v>
      </c>
      <c r="E47" s="11"/>
      <c r="F47" s="11"/>
      <c r="G47" s="184">
        <v>69130</v>
      </c>
      <c r="H47" s="185">
        <v>33975.44</v>
      </c>
      <c r="I47" s="186">
        <v>39292</v>
      </c>
      <c r="J47" s="144"/>
      <c r="K47" s="59"/>
    </row>
    <row r="48" spans="1:11" ht="14.25">
      <c r="A48" s="55">
        <v>627</v>
      </c>
      <c r="B48" s="55"/>
      <c r="C48" s="49" t="s">
        <v>76</v>
      </c>
      <c r="D48" s="32" t="s">
        <v>77</v>
      </c>
      <c r="E48" s="33"/>
      <c r="F48" s="33"/>
      <c r="G48" s="187">
        <v>966877</v>
      </c>
      <c r="H48" s="188">
        <v>928515</v>
      </c>
      <c r="I48" s="189">
        <v>81920</v>
      </c>
      <c r="K48" s="59"/>
    </row>
    <row r="49" spans="1:11" ht="28.5" customHeight="1">
      <c r="A49" s="55">
        <v>623</v>
      </c>
      <c r="B49" s="55"/>
      <c r="C49" s="52" t="s">
        <v>24</v>
      </c>
      <c r="D49" s="27" t="s">
        <v>46</v>
      </c>
      <c r="E49" s="33"/>
      <c r="F49" s="33"/>
      <c r="G49" s="187">
        <f>SUM(G50+G51)</f>
        <v>29699</v>
      </c>
      <c r="H49" s="188">
        <f>SUM(H50+H51)</f>
        <v>23569.44</v>
      </c>
      <c r="I49" s="187">
        <f>SUM(I50+I51)</f>
        <v>45809</v>
      </c>
      <c r="K49" s="59"/>
    </row>
    <row r="50" spans="1:11" ht="24" customHeight="1">
      <c r="A50" s="55"/>
      <c r="B50" s="55"/>
      <c r="C50" s="49" t="s">
        <v>59</v>
      </c>
      <c r="D50" s="27" t="s">
        <v>46</v>
      </c>
      <c r="E50" s="13"/>
      <c r="F50" s="13"/>
      <c r="G50" s="190">
        <v>25099</v>
      </c>
      <c r="H50" s="185">
        <v>23569.44</v>
      </c>
      <c r="I50" s="186">
        <v>41209</v>
      </c>
      <c r="J50" s="145"/>
      <c r="K50" s="59"/>
    </row>
    <row r="51" spans="1:11" ht="14.25">
      <c r="A51" s="55"/>
      <c r="B51" s="55"/>
      <c r="C51" s="49" t="s">
        <v>141</v>
      </c>
      <c r="D51" s="86" t="s">
        <v>140</v>
      </c>
      <c r="E51" s="13"/>
      <c r="F51" s="13"/>
      <c r="G51" s="190">
        <v>4600</v>
      </c>
      <c r="H51" s="186">
        <v>0</v>
      </c>
      <c r="I51" s="186">
        <v>4600</v>
      </c>
      <c r="K51" s="59"/>
    </row>
    <row r="52" spans="1:11" ht="14.25" hidden="1">
      <c r="A52" s="55"/>
      <c r="B52" s="55"/>
      <c r="C52" s="52"/>
      <c r="D52" s="27"/>
      <c r="E52" s="31"/>
      <c r="F52" s="31"/>
      <c r="G52" s="173"/>
      <c r="H52" s="173"/>
      <c r="I52" s="173"/>
      <c r="K52" s="59"/>
    </row>
    <row r="53" spans="1:11" ht="13.5" customHeight="1">
      <c r="A53" s="55">
        <v>623</v>
      </c>
      <c r="B53" s="55"/>
      <c r="C53" s="49" t="s">
        <v>147</v>
      </c>
      <c r="D53" s="27" t="s">
        <v>27</v>
      </c>
      <c r="E53" s="11"/>
      <c r="F53" s="11"/>
      <c r="G53" s="187">
        <f>SUM(G56)</f>
        <v>2200</v>
      </c>
      <c r="H53" s="191">
        <v>1454.16</v>
      </c>
      <c r="I53" s="186">
        <v>1500</v>
      </c>
      <c r="J53" s="144"/>
      <c r="K53" s="59"/>
    </row>
    <row r="54" spans="1:11" ht="14.25" hidden="1">
      <c r="A54" s="55"/>
      <c r="B54" s="55"/>
      <c r="C54" s="49"/>
      <c r="D54" s="86"/>
      <c r="E54" s="11"/>
      <c r="F54" s="11"/>
      <c r="G54" s="184"/>
      <c r="H54" s="185"/>
      <c r="I54" s="186"/>
      <c r="K54" s="59"/>
    </row>
    <row r="55" spans="1:11" ht="14.25" hidden="1">
      <c r="A55" s="55"/>
      <c r="B55" s="55"/>
      <c r="C55" s="52"/>
      <c r="D55" s="27"/>
      <c r="E55" s="33"/>
      <c r="F55" s="33"/>
      <c r="G55" s="187"/>
      <c r="H55" s="188"/>
      <c r="I55" s="187"/>
      <c r="K55" s="59"/>
    </row>
    <row r="56" spans="1:11" ht="12.75" customHeight="1">
      <c r="A56" s="55"/>
      <c r="B56" s="55"/>
      <c r="C56" s="49" t="s">
        <v>148</v>
      </c>
      <c r="D56" s="27" t="s">
        <v>27</v>
      </c>
      <c r="E56" s="11"/>
      <c r="F56" s="11"/>
      <c r="G56" s="184">
        <v>2200</v>
      </c>
      <c r="H56" s="185">
        <v>0</v>
      </c>
      <c r="I56" s="186">
        <v>0</v>
      </c>
      <c r="J56" s="144"/>
      <c r="K56" s="59"/>
    </row>
    <row r="57" spans="1:9" ht="15" customHeight="1">
      <c r="A57" s="55">
        <v>623</v>
      </c>
      <c r="B57" s="55"/>
      <c r="C57" s="49" t="s">
        <v>149</v>
      </c>
      <c r="D57" s="27" t="s">
        <v>29</v>
      </c>
      <c r="E57" s="11"/>
      <c r="F57" s="11"/>
      <c r="G57" s="187">
        <f>SUM(G58)</f>
        <v>8000</v>
      </c>
      <c r="H57" s="187">
        <f>SUM(H58)</f>
        <v>6113</v>
      </c>
      <c r="I57" s="187">
        <f>SUM(I58)</f>
        <v>5000</v>
      </c>
    </row>
    <row r="58" spans="1:9" ht="14.25" customHeight="1">
      <c r="A58" s="55"/>
      <c r="B58" s="55"/>
      <c r="C58" s="49" t="s">
        <v>150</v>
      </c>
      <c r="D58" s="27" t="s">
        <v>29</v>
      </c>
      <c r="E58" s="11"/>
      <c r="F58" s="11"/>
      <c r="G58" s="184">
        <v>8000</v>
      </c>
      <c r="H58" s="186">
        <v>6113</v>
      </c>
      <c r="I58" s="186">
        <v>5000</v>
      </c>
    </row>
    <row r="59" spans="1:9" ht="14.25">
      <c r="A59" s="55"/>
      <c r="B59" s="55"/>
      <c r="C59" s="54">
        <v>7</v>
      </c>
      <c r="D59" s="86" t="s">
        <v>52</v>
      </c>
      <c r="E59" s="33"/>
      <c r="F59" s="33"/>
      <c r="G59" s="187">
        <v>58656</v>
      </c>
      <c r="H59" s="187">
        <v>58656</v>
      </c>
      <c r="I59" s="174">
        <v>25000</v>
      </c>
    </row>
    <row r="60" spans="3:8" ht="14.25">
      <c r="C60" s="1"/>
      <c r="D60" s="1"/>
      <c r="E60" s="1"/>
      <c r="H60" s="91"/>
    </row>
    <row r="61" spans="3:8" ht="14.25">
      <c r="C61" s="1"/>
      <c r="D61" s="1" t="s">
        <v>38</v>
      </c>
      <c r="E61" s="1"/>
      <c r="H61" s="91"/>
    </row>
    <row r="62" spans="3:8" ht="14.25">
      <c r="C62" s="1"/>
      <c r="D62" s="1" t="s">
        <v>39</v>
      </c>
      <c r="E62" s="1"/>
      <c r="H62" s="91"/>
    </row>
    <row r="63" spans="3:8" ht="14.25">
      <c r="C63" s="1"/>
      <c r="D63" s="1" t="s">
        <v>41</v>
      </c>
      <c r="E63" s="1"/>
      <c r="H63" s="91"/>
    </row>
    <row r="65" ht="14.25">
      <c r="D65" s="6"/>
    </row>
    <row r="67" ht="12.75">
      <c r="D67" s="97"/>
    </row>
    <row r="68" ht="12.75">
      <c r="D68" s="97"/>
    </row>
    <row r="69" ht="12.75">
      <c r="D69" s="148"/>
    </row>
    <row r="70" ht="12.75">
      <c r="D70" s="97"/>
    </row>
  </sheetData>
  <sheetProtection/>
  <mergeCells count="14">
    <mergeCell ref="D1:E1"/>
    <mergeCell ref="F1:G1"/>
    <mergeCell ref="H1:I1"/>
    <mergeCell ref="C2:E2"/>
    <mergeCell ref="C3:E3"/>
    <mergeCell ref="A6:A7"/>
    <mergeCell ref="B6:B7"/>
    <mergeCell ref="C6:C7"/>
    <mergeCell ref="A9:B9"/>
    <mergeCell ref="A10:A19"/>
    <mergeCell ref="B10:B19"/>
    <mergeCell ref="A22:A34"/>
    <mergeCell ref="G36:I36"/>
    <mergeCell ref="A40:B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6.8515625" style="0" customWidth="1"/>
    <col min="2" max="2" width="8.57421875" style="0" customWidth="1"/>
    <col min="3" max="3" width="4.140625" style="0" customWidth="1"/>
    <col min="4" max="4" width="88.421875" style="0" customWidth="1"/>
    <col min="5" max="6" width="0" style="0" hidden="1" customWidth="1"/>
    <col min="7" max="8" width="8.57421875" style="0" customWidth="1"/>
    <col min="9" max="9" width="8.7109375" style="0" customWidth="1"/>
  </cols>
  <sheetData>
    <row r="1" spans="3:9" ht="18.75">
      <c r="C1" s="1"/>
      <c r="D1" s="198" t="s">
        <v>30</v>
      </c>
      <c r="E1" s="198"/>
      <c r="F1" s="196"/>
      <c r="G1" s="196"/>
      <c r="H1" s="213" t="s">
        <v>159</v>
      </c>
      <c r="I1" s="213"/>
    </row>
    <row r="2" spans="3:5" ht="14.25">
      <c r="C2" s="197" t="s">
        <v>31</v>
      </c>
      <c r="D2" s="197"/>
      <c r="E2" s="197"/>
    </row>
    <row r="3" spans="3:5" ht="14.25">
      <c r="C3" s="197" t="s">
        <v>164</v>
      </c>
      <c r="D3" s="197"/>
      <c r="E3" s="197"/>
    </row>
    <row r="4" spans="3:5" ht="14.25" hidden="1">
      <c r="C4" s="20"/>
      <c r="D4" s="20"/>
      <c r="E4" s="20"/>
    </row>
    <row r="5" spans="3:5" ht="14.25" hidden="1">
      <c r="C5" s="1"/>
      <c r="D5" s="1"/>
      <c r="E5" s="1"/>
    </row>
    <row r="6" spans="1:9" ht="14.25">
      <c r="A6" s="199" t="s">
        <v>66</v>
      </c>
      <c r="B6" s="200" t="s">
        <v>69</v>
      </c>
      <c r="C6" s="202" t="s">
        <v>67</v>
      </c>
      <c r="D6" s="25" t="s">
        <v>0</v>
      </c>
      <c r="E6" s="25"/>
      <c r="F6" s="25"/>
      <c r="G6" s="25" t="s">
        <v>2</v>
      </c>
      <c r="H6" s="88" t="s">
        <v>93</v>
      </c>
      <c r="I6" s="25" t="s">
        <v>2</v>
      </c>
    </row>
    <row r="7" spans="1:9" ht="27.75" customHeight="1">
      <c r="A7" s="199"/>
      <c r="B7" s="201"/>
      <c r="C7" s="203"/>
      <c r="D7" s="26" t="s">
        <v>1</v>
      </c>
      <c r="E7" s="26"/>
      <c r="F7" s="26"/>
      <c r="G7" s="26" t="s">
        <v>144</v>
      </c>
      <c r="H7" s="193" t="s">
        <v>160</v>
      </c>
      <c r="I7" s="26" t="s">
        <v>161</v>
      </c>
    </row>
    <row r="8" spans="1:9" ht="14.25">
      <c r="A8" s="55"/>
      <c r="B8" s="56" t="s">
        <v>71</v>
      </c>
      <c r="C8" s="43" t="s">
        <v>47</v>
      </c>
      <c r="D8" s="28" t="s">
        <v>48</v>
      </c>
      <c r="E8" s="29"/>
      <c r="F8" s="66"/>
      <c r="G8" s="161">
        <v>115174</v>
      </c>
      <c r="H8" s="121">
        <v>115174</v>
      </c>
      <c r="I8" s="162">
        <v>29116</v>
      </c>
    </row>
    <row r="9" spans="1:9" ht="14.25">
      <c r="A9" s="204" t="s">
        <v>68</v>
      </c>
      <c r="B9" s="205"/>
      <c r="C9" s="44" t="s">
        <v>49</v>
      </c>
      <c r="D9" s="8" t="s">
        <v>5</v>
      </c>
      <c r="E9" s="8"/>
      <c r="F9" s="95"/>
      <c r="G9" s="163">
        <f>SUM(G10+G20+G21)</f>
        <v>231051</v>
      </c>
      <c r="H9" s="164">
        <f>SUM(H10+H20+H21)</f>
        <v>176706</v>
      </c>
      <c r="I9" s="164">
        <f>SUM(I10+I20+I21)</f>
        <v>302106</v>
      </c>
    </row>
    <row r="10" spans="1:9" ht="12.75" customHeight="1">
      <c r="A10" s="209"/>
      <c r="B10" s="206" t="s">
        <v>70</v>
      </c>
      <c r="C10" s="45" t="s">
        <v>7</v>
      </c>
      <c r="D10" s="8" t="s">
        <v>89</v>
      </c>
      <c r="E10" s="61"/>
      <c r="F10" s="67"/>
      <c r="G10" s="165">
        <f>SUM(G12+G16)</f>
        <v>178961</v>
      </c>
      <c r="H10" s="166">
        <f>SUM(H12+H16)</f>
        <v>148285</v>
      </c>
      <c r="I10" s="166">
        <f>SUM(I12+I16)</f>
        <v>272106</v>
      </c>
    </row>
    <row r="11" spans="1:9" ht="14.25" hidden="1">
      <c r="A11" s="210"/>
      <c r="B11" s="207"/>
      <c r="C11" s="46"/>
      <c r="D11" s="10"/>
      <c r="E11" s="10"/>
      <c r="F11" s="67"/>
      <c r="G11" s="86"/>
      <c r="H11" s="117"/>
      <c r="I11" s="117"/>
    </row>
    <row r="12" spans="1:9" ht="14.25">
      <c r="A12" s="210"/>
      <c r="B12" s="207"/>
      <c r="C12" s="44" t="s">
        <v>9</v>
      </c>
      <c r="D12" s="8" t="s">
        <v>10</v>
      </c>
      <c r="E12" s="63"/>
      <c r="F12" s="63"/>
      <c r="G12" s="163">
        <f>SUM(G13+G14+G15)</f>
        <v>81172</v>
      </c>
      <c r="H12" s="164">
        <f>SUM(H13+H14+H15)</f>
        <v>56204</v>
      </c>
      <c r="I12" s="164">
        <f>SUM(I13+I14+I15)</f>
        <v>156979</v>
      </c>
    </row>
    <row r="13" spans="1:9" ht="25.5" customHeight="1">
      <c r="A13" s="210"/>
      <c r="B13" s="207"/>
      <c r="C13" s="46"/>
      <c r="D13" s="72" t="s">
        <v>90</v>
      </c>
      <c r="E13" s="61"/>
      <c r="F13" s="67"/>
      <c r="G13" s="165">
        <v>35929</v>
      </c>
      <c r="H13" s="117">
        <v>24877</v>
      </c>
      <c r="I13" s="117">
        <v>84457</v>
      </c>
    </row>
    <row r="14" spans="1:9" ht="51.75" customHeight="1">
      <c r="A14" s="210"/>
      <c r="B14" s="207"/>
      <c r="C14" s="47"/>
      <c r="D14" s="27" t="s">
        <v>44</v>
      </c>
      <c r="E14" s="62"/>
      <c r="F14" s="39"/>
      <c r="G14" s="167">
        <v>38590</v>
      </c>
      <c r="H14" s="117">
        <v>26720</v>
      </c>
      <c r="I14" s="117">
        <v>52377</v>
      </c>
    </row>
    <row r="15" spans="1:9" ht="26.25" customHeight="1">
      <c r="A15" s="210"/>
      <c r="B15" s="207"/>
      <c r="C15" s="46"/>
      <c r="D15" s="27" t="s">
        <v>46</v>
      </c>
      <c r="E15" s="61"/>
      <c r="F15" s="67"/>
      <c r="G15" s="165">
        <v>6653</v>
      </c>
      <c r="H15" s="117">
        <v>4607</v>
      </c>
      <c r="I15" s="117">
        <v>20145</v>
      </c>
    </row>
    <row r="16" spans="1:9" ht="14.25">
      <c r="A16" s="210"/>
      <c r="B16" s="207"/>
      <c r="C16" s="44" t="s">
        <v>11</v>
      </c>
      <c r="D16" s="8" t="s">
        <v>12</v>
      </c>
      <c r="E16" s="63"/>
      <c r="F16" s="63"/>
      <c r="G16" s="163">
        <f>SUM(G17+G18+G19)</f>
        <v>97789</v>
      </c>
      <c r="H16" s="164">
        <f>SUM(H17+H18+H19)</f>
        <v>92081</v>
      </c>
      <c r="I16" s="164">
        <f>SUM(I17+I18+I19)</f>
        <v>115127</v>
      </c>
    </row>
    <row r="17" spans="1:9" ht="24" customHeight="1">
      <c r="A17" s="210"/>
      <c r="B17" s="207"/>
      <c r="C17" s="48"/>
      <c r="D17" s="72" t="s">
        <v>88</v>
      </c>
      <c r="E17" s="61"/>
      <c r="F17" s="67"/>
      <c r="G17" s="165">
        <v>42783</v>
      </c>
      <c r="H17" s="117">
        <v>40285</v>
      </c>
      <c r="I17" s="117">
        <v>50368</v>
      </c>
    </row>
    <row r="18" spans="1:9" ht="50.25" customHeight="1">
      <c r="A18" s="210"/>
      <c r="B18" s="207"/>
      <c r="C18" s="48"/>
      <c r="D18" s="27" t="s">
        <v>44</v>
      </c>
      <c r="E18" s="61"/>
      <c r="F18" s="67"/>
      <c r="G18" s="165">
        <v>37893</v>
      </c>
      <c r="H18" s="117">
        <v>35681</v>
      </c>
      <c r="I18" s="117">
        <v>44612</v>
      </c>
    </row>
    <row r="19" spans="1:9" ht="24" customHeight="1">
      <c r="A19" s="211"/>
      <c r="B19" s="208"/>
      <c r="C19" s="48"/>
      <c r="D19" s="27" t="s">
        <v>46</v>
      </c>
      <c r="E19" s="61"/>
      <c r="F19" s="67"/>
      <c r="G19" s="165">
        <v>17113</v>
      </c>
      <c r="H19" s="117">
        <v>16115</v>
      </c>
      <c r="I19" s="117">
        <v>20147</v>
      </c>
    </row>
    <row r="20" spans="1:9" ht="14.25">
      <c r="A20" s="55"/>
      <c r="B20" s="55"/>
      <c r="C20" s="45" t="s">
        <v>86</v>
      </c>
      <c r="D20" s="8" t="s">
        <v>87</v>
      </c>
      <c r="E20" s="32"/>
      <c r="F20" s="71"/>
      <c r="G20" s="168">
        <v>52090</v>
      </c>
      <c r="H20" s="121">
        <v>28421</v>
      </c>
      <c r="I20" s="162">
        <v>30000</v>
      </c>
    </row>
    <row r="21" spans="1:9" ht="14.25" hidden="1">
      <c r="A21" s="55"/>
      <c r="B21" s="55"/>
      <c r="C21" s="49"/>
      <c r="D21" s="15"/>
      <c r="E21" s="17"/>
      <c r="F21" s="68"/>
      <c r="G21" s="169"/>
      <c r="H21" s="117"/>
      <c r="I21" s="124"/>
    </row>
    <row r="22" spans="1:9" ht="17.25" customHeight="1">
      <c r="A22" s="209"/>
      <c r="B22" s="55"/>
      <c r="C22" s="50"/>
      <c r="D22" s="22" t="s">
        <v>50</v>
      </c>
      <c r="E22" s="24"/>
      <c r="F22" s="69"/>
      <c r="G22" s="170">
        <f>SUM(G25+G24+G23+G34+G26+G27+G29+G30+G32+G33)</f>
        <v>300847</v>
      </c>
      <c r="H22" s="171">
        <f>SUM(H24+H23+H34+H27+H29+H31+H32+H30+H33)</f>
        <v>208274</v>
      </c>
      <c r="I22" s="171">
        <f>SUM(I24+I23+I34+I27+I32+I30+I33)</f>
        <v>233580</v>
      </c>
    </row>
    <row r="23" spans="1:9" ht="15.75" customHeight="1">
      <c r="A23" s="210"/>
      <c r="B23" s="56" t="s">
        <v>71</v>
      </c>
      <c r="C23" s="45" t="s">
        <v>7</v>
      </c>
      <c r="D23" s="15" t="s">
        <v>165</v>
      </c>
      <c r="E23" s="31"/>
      <c r="F23" s="38"/>
      <c r="G23" s="170">
        <v>115174</v>
      </c>
      <c r="H23" s="162">
        <v>115174</v>
      </c>
      <c r="I23" s="162">
        <v>29116</v>
      </c>
    </row>
    <row r="24" spans="1:9" ht="16.5" customHeight="1">
      <c r="A24" s="210"/>
      <c r="B24" s="56" t="s">
        <v>73</v>
      </c>
      <c r="C24" s="45" t="s">
        <v>16</v>
      </c>
      <c r="D24" s="15" t="s">
        <v>65</v>
      </c>
      <c r="E24" s="31"/>
      <c r="F24" s="38"/>
      <c r="G24" s="170">
        <v>231051</v>
      </c>
      <c r="H24" s="162">
        <v>176706</v>
      </c>
      <c r="I24" s="121">
        <v>302106</v>
      </c>
    </row>
    <row r="25" spans="1:9" ht="14.25" hidden="1">
      <c r="A25" s="210"/>
      <c r="B25" s="56"/>
      <c r="C25" s="45"/>
      <c r="D25" s="15"/>
      <c r="E25" s="38"/>
      <c r="F25" s="38"/>
      <c r="G25" s="172">
        <v>0</v>
      </c>
      <c r="H25" s="162">
        <v>0</v>
      </c>
      <c r="I25" s="121">
        <v>0</v>
      </c>
    </row>
    <row r="26" spans="1:9" ht="14.25" hidden="1">
      <c r="A26" s="210"/>
      <c r="B26" s="56"/>
      <c r="C26" s="45"/>
      <c r="D26" s="15"/>
      <c r="E26" s="31"/>
      <c r="F26" s="38"/>
      <c r="G26" s="170">
        <v>0</v>
      </c>
      <c r="H26" s="162">
        <v>0</v>
      </c>
      <c r="I26" s="121">
        <v>0</v>
      </c>
    </row>
    <row r="27" spans="1:9" ht="15" customHeight="1">
      <c r="A27" s="210"/>
      <c r="B27" s="56" t="s">
        <v>115</v>
      </c>
      <c r="C27" s="45" t="s">
        <v>151</v>
      </c>
      <c r="D27" s="15" t="s">
        <v>146</v>
      </c>
      <c r="E27" s="31"/>
      <c r="F27" s="38"/>
      <c r="G27" s="173">
        <v>-70128</v>
      </c>
      <c r="H27" s="174">
        <v>-67273</v>
      </c>
      <c r="I27" s="174">
        <v>-97250</v>
      </c>
    </row>
    <row r="28" spans="1:9" ht="14.25" hidden="1">
      <c r="A28" s="210"/>
      <c r="B28" s="56"/>
      <c r="C28" s="45"/>
      <c r="D28" s="37"/>
      <c r="E28" s="31"/>
      <c r="F28" s="38"/>
      <c r="G28" s="173"/>
      <c r="H28" s="174"/>
      <c r="I28" s="174"/>
    </row>
    <row r="29" spans="1:9" ht="14.25" hidden="1">
      <c r="A29" s="210"/>
      <c r="B29" s="56" t="s">
        <v>120</v>
      </c>
      <c r="C29" s="45" t="s">
        <v>152</v>
      </c>
      <c r="D29" s="37" t="s">
        <v>121</v>
      </c>
      <c r="E29" s="31"/>
      <c r="F29" s="38"/>
      <c r="G29" s="173">
        <v>0</v>
      </c>
      <c r="H29" s="174">
        <v>0</v>
      </c>
      <c r="I29" s="174">
        <v>0</v>
      </c>
    </row>
    <row r="30" spans="1:9" ht="17.25" customHeight="1">
      <c r="A30" s="210"/>
      <c r="B30" s="56" t="s">
        <v>155</v>
      </c>
      <c r="C30" s="45" t="s">
        <v>147</v>
      </c>
      <c r="D30" s="37" t="s">
        <v>162</v>
      </c>
      <c r="E30" s="31"/>
      <c r="F30" s="38"/>
      <c r="G30" s="173">
        <v>-38222</v>
      </c>
      <c r="H30" s="174">
        <v>-35037</v>
      </c>
      <c r="I30" s="174">
        <v>-38222</v>
      </c>
    </row>
    <row r="31" spans="1:9" ht="16.5" customHeight="1" hidden="1">
      <c r="A31" s="210"/>
      <c r="B31" s="56" t="s">
        <v>155</v>
      </c>
      <c r="C31" s="45" t="s">
        <v>149</v>
      </c>
      <c r="D31" s="37" t="s">
        <v>123</v>
      </c>
      <c r="E31" s="31"/>
      <c r="F31" s="38"/>
      <c r="G31" s="173">
        <v>0</v>
      </c>
      <c r="H31" s="174">
        <v>0</v>
      </c>
      <c r="I31" s="174">
        <v>0</v>
      </c>
    </row>
    <row r="32" spans="1:9" ht="15.75" customHeight="1">
      <c r="A32" s="210"/>
      <c r="B32" s="56"/>
      <c r="C32" s="45" t="s">
        <v>153</v>
      </c>
      <c r="D32" s="37" t="s">
        <v>163</v>
      </c>
      <c r="E32" s="31"/>
      <c r="F32" s="38"/>
      <c r="G32" s="173">
        <v>37900</v>
      </c>
      <c r="H32" s="162">
        <v>18704</v>
      </c>
      <c r="I32" s="174">
        <v>37830</v>
      </c>
    </row>
    <row r="33" spans="1:9" ht="13.5" customHeight="1">
      <c r="A33" s="210"/>
      <c r="B33" s="56" t="s">
        <v>78</v>
      </c>
      <c r="C33" s="45" t="s">
        <v>154</v>
      </c>
      <c r="D33" s="37" t="s">
        <v>122</v>
      </c>
      <c r="E33" s="31"/>
      <c r="F33" s="38"/>
      <c r="G33" s="173">
        <v>72</v>
      </c>
      <c r="H33" s="174">
        <v>0</v>
      </c>
      <c r="I33" s="174">
        <v>0</v>
      </c>
    </row>
    <row r="34" spans="1:9" ht="15" customHeight="1">
      <c r="A34" s="211"/>
      <c r="B34" s="56" t="s">
        <v>78</v>
      </c>
      <c r="C34" s="51">
        <v>9</v>
      </c>
      <c r="D34" s="37" t="s">
        <v>130</v>
      </c>
      <c r="E34" s="31"/>
      <c r="F34" s="38"/>
      <c r="G34" s="173">
        <v>25000</v>
      </c>
      <c r="H34" s="174">
        <v>0</v>
      </c>
      <c r="I34" s="174">
        <v>0</v>
      </c>
    </row>
    <row r="35" spans="1:9" ht="14.25" hidden="1">
      <c r="A35" s="77"/>
      <c r="B35" s="78"/>
      <c r="C35" s="79"/>
      <c r="D35" s="80"/>
      <c r="E35" s="81"/>
      <c r="F35" s="82"/>
      <c r="G35" s="175"/>
      <c r="H35" s="176"/>
      <c r="I35" s="176"/>
    </row>
    <row r="36" spans="1:9" ht="14.25" hidden="1">
      <c r="A36" s="59"/>
      <c r="B36" s="59"/>
      <c r="C36" s="99"/>
      <c r="D36" s="65"/>
      <c r="E36" s="105"/>
      <c r="F36" s="91"/>
      <c r="G36" s="215"/>
      <c r="H36" s="215"/>
      <c r="I36" s="215"/>
    </row>
    <row r="37" spans="1:9" ht="14.25">
      <c r="A37" s="59"/>
      <c r="B37" s="59"/>
      <c r="C37" s="34"/>
      <c r="D37" s="35"/>
      <c r="E37" s="36"/>
      <c r="F37" s="65"/>
      <c r="G37" s="177"/>
      <c r="H37" s="176"/>
      <c r="I37" s="176"/>
    </row>
    <row r="38" spans="1:9" ht="14.25">
      <c r="A38" s="55"/>
      <c r="B38" s="55"/>
      <c r="C38" s="41"/>
      <c r="D38" s="25" t="s">
        <v>0</v>
      </c>
      <c r="E38" s="25"/>
      <c r="F38" s="25"/>
      <c r="G38" s="178" t="s">
        <v>2</v>
      </c>
      <c r="H38" s="178" t="s">
        <v>53</v>
      </c>
      <c r="I38" s="178" t="s">
        <v>2</v>
      </c>
    </row>
    <row r="39" spans="1:9" ht="14.25">
      <c r="A39" s="55"/>
      <c r="B39" s="55"/>
      <c r="C39" s="42"/>
      <c r="D39" s="26" t="s">
        <v>1</v>
      </c>
      <c r="E39" s="26"/>
      <c r="F39" s="26"/>
      <c r="G39" s="179" t="s">
        <v>144</v>
      </c>
      <c r="H39" s="192" t="s">
        <v>144</v>
      </c>
      <c r="I39" s="179" t="s">
        <v>161</v>
      </c>
    </row>
    <row r="40" spans="1:9" ht="14.25">
      <c r="A40" s="204" t="s">
        <v>75</v>
      </c>
      <c r="B40" s="205"/>
      <c r="C40" s="44" t="s">
        <v>33</v>
      </c>
      <c r="D40" s="8" t="s">
        <v>20</v>
      </c>
      <c r="E40" s="8"/>
      <c r="F40" s="60"/>
      <c r="G40" s="181">
        <f>SUM(G41+G42+G45+G49+G53+G57+G59)</f>
        <v>300847</v>
      </c>
      <c r="H40" s="181">
        <f>SUM(H41+H42+H45+H49+H53+H57+H59)</f>
        <v>208274</v>
      </c>
      <c r="I40" s="181">
        <f>SUM(I41+I42+I45+I49+I53+I57+I59)</f>
        <v>233580</v>
      </c>
    </row>
    <row r="41" spans="1:9" ht="15" customHeight="1">
      <c r="A41" s="55">
        <v>623</v>
      </c>
      <c r="B41" s="55"/>
      <c r="C41" s="52" t="s">
        <v>7</v>
      </c>
      <c r="D41" s="83" t="s">
        <v>21</v>
      </c>
      <c r="E41" s="31"/>
      <c r="F41" s="38"/>
      <c r="G41" s="173">
        <v>14340</v>
      </c>
      <c r="H41" s="174">
        <v>14337</v>
      </c>
      <c r="I41" s="174">
        <v>22160</v>
      </c>
    </row>
    <row r="42" spans="1:9" ht="16.5" customHeight="1">
      <c r="A42" s="55">
        <v>623</v>
      </c>
      <c r="B42" s="55"/>
      <c r="C42" s="52" t="s">
        <v>16</v>
      </c>
      <c r="D42" s="84" t="s">
        <v>45</v>
      </c>
      <c r="E42" s="31"/>
      <c r="F42" s="31"/>
      <c r="G42" s="173">
        <f>SUM(G44+G43)</f>
        <v>87986</v>
      </c>
      <c r="H42" s="183">
        <f>SUM(H44+H43)</f>
        <v>64502</v>
      </c>
      <c r="I42" s="173">
        <f>SUM(I44+I43)</f>
        <v>91969</v>
      </c>
    </row>
    <row r="43" spans="1:9" ht="15.75" customHeight="1">
      <c r="A43" s="55"/>
      <c r="B43" s="55"/>
      <c r="C43" s="45" t="s">
        <v>54</v>
      </c>
      <c r="D43" s="85" t="s">
        <v>45</v>
      </c>
      <c r="E43" s="11"/>
      <c r="F43" s="64"/>
      <c r="G43" s="184">
        <v>87986</v>
      </c>
      <c r="H43" s="185">
        <v>64502</v>
      </c>
      <c r="I43" s="186">
        <v>91969</v>
      </c>
    </row>
    <row r="44" spans="1:9" ht="14.25">
      <c r="A44" s="55"/>
      <c r="B44" s="55"/>
      <c r="C44" s="45" t="s">
        <v>56</v>
      </c>
      <c r="D44" s="10" t="s">
        <v>55</v>
      </c>
      <c r="E44" s="11"/>
      <c r="F44" s="64"/>
      <c r="G44" s="184">
        <v>0</v>
      </c>
      <c r="H44" s="186"/>
      <c r="I44" s="186"/>
    </row>
    <row r="45" spans="1:9" ht="63" customHeight="1">
      <c r="A45" s="55">
        <v>623</v>
      </c>
      <c r="B45" s="55"/>
      <c r="C45" s="53" t="s">
        <v>18</v>
      </c>
      <c r="D45" s="57" t="s">
        <v>44</v>
      </c>
      <c r="E45" s="33"/>
      <c r="F45" s="33"/>
      <c r="G45" s="187">
        <f>SUM(G46+G47+G48)</f>
        <v>121212</v>
      </c>
      <c r="H45" s="188">
        <f>SUM(H46+H47+H48)</f>
        <v>84289</v>
      </c>
      <c r="I45" s="187">
        <f>SUM(I46+I47+I48)</f>
        <v>62246</v>
      </c>
    </row>
    <row r="46" spans="1:9" ht="50.25" customHeight="1">
      <c r="A46" s="55"/>
      <c r="B46" s="55"/>
      <c r="C46" s="49" t="s">
        <v>57</v>
      </c>
      <c r="D46" s="27" t="s">
        <v>44</v>
      </c>
      <c r="E46" s="11"/>
      <c r="F46" s="11"/>
      <c r="G46" s="184">
        <v>0</v>
      </c>
      <c r="H46" s="186">
        <v>0</v>
      </c>
      <c r="I46" s="186">
        <v>0</v>
      </c>
    </row>
    <row r="47" spans="1:9" ht="14.25">
      <c r="A47" s="55"/>
      <c r="B47" s="55"/>
      <c r="C47" s="49" t="s">
        <v>58</v>
      </c>
      <c r="D47" s="10" t="s">
        <v>124</v>
      </c>
      <c r="E47" s="11"/>
      <c r="F47" s="11"/>
      <c r="G47" s="184">
        <v>39292</v>
      </c>
      <c r="H47" s="185">
        <v>31485</v>
      </c>
      <c r="I47" s="186">
        <v>33130</v>
      </c>
    </row>
    <row r="48" spans="1:9" ht="14.25">
      <c r="A48" s="55">
        <v>627</v>
      </c>
      <c r="B48" s="55"/>
      <c r="C48" s="49" t="s">
        <v>76</v>
      </c>
      <c r="D48" s="32" t="s">
        <v>77</v>
      </c>
      <c r="E48" s="33"/>
      <c r="F48" s="33"/>
      <c r="G48" s="187">
        <v>81920</v>
      </c>
      <c r="H48" s="188">
        <v>52804</v>
      </c>
      <c r="I48" s="189">
        <v>29116</v>
      </c>
    </row>
    <row r="49" spans="1:9" ht="27.75" customHeight="1">
      <c r="A49" s="55">
        <v>623</v>
      </c>
      <c r="B49" s="55"/>
      <c r="C49" s="52" t="s">
        <v>24</v>
      </c>
      <c r="D49" s="27" t="s">
        <v>46</v>
      </c>
      <c r="E49" s="33"/>
      <c r="F49" s="33"/>
      <c r="G49" s="187">
        <f>SUM(G50+G51)</f>
        <v>45809</v>
      </c>
      <c r="H49" s="188">
        <f>SUM(H50+H51)</f>
        <v>37923</v>
      </c>
      <c r="I49" s="187">
        <f>SUM(I50+I51)</f>
        <v>49905</v>
      </c>
    </row>
    <row r="50" spans="1:9" ht="25.5" customHeight="1">
      <c r="A50" s="55"/>
      <c r="B50" s="55"/>
      <c r="C50" s="49" t="s">
        <v>59</v>
      </c>
      <c r="D50" s="27" t="s">
        <v>46</v>
      </c>
      <c r="E50" s="13"/>
      <c r="F50" s="13"/>
      <c r="G50" s="190">
        <v>41209</v>
      </c>
      <c r="H50" s="185">
        <v>37923</v>
      </c>
      <c r="I50" s="186">
        <v>45305</v>
      </c>
    </row>
    <row r="51" spans="1:9" ht="14.25">
      <c r="A51" s="55"/>
      <c r="B51" s="55"/>
      <c r="C51" s="49" t="s">
        <v>141</v>
      </c>
      <c r="D51" s="86" t="s">
        <v>140</v>
      </c>
      <c r="E51" s="13"/>
      <c r="F51" s="13"/>
      <c r="G51" s="190">
        <v>4600</v>
      </c>
      <c r="H51" s="186">
        <v>0</v>
      </c>
      <c r="I51" s="186">
        <v>4600</v>
      </c>
    </row>
    <row r="52" spans="1:9" ht="14.25">
      <c r="A52" s="55"/>
      <c r="B52" s="55"/>
      <c r="C52" s="52"/>
      <c r="D52" s="27"/>
      <c r="E52" s="31"/>
      <c r="F52" s="31"/>
      <c r="G52" s="173"/>
      <c r="H52" s="173"/>
      <c r="I52" s="173"/>
    </row>
    <row r="53" spans="1:9" ht="16.5" customHeight="1">
      <c r="A53" s="55">
        <v>623</v>
      </c>
      <c r="B53" s="55"/>
      <c r="C53" s="49" t="s">
        <v>147</v>
      </c>
      <c r="D53" s="27" t="s">
        <v>27</v>
      </c>
      <c r="E53" s="11"/>
      <c r="F53" s="11"/>
      <c r="G53" s="187">
        <v>1500</v>
      </c>
      <c r="H53" s="191">
        <v>1103</v>
      </c>
      <c r="I53" s="186">
        <v>1300</v>
      </c>
    </row>
    <row r="54" spans="1:9" ht="14.25" hidden="1">
      <c r="A54" s="55"/>
      <c r="B54" s="55"/>
      <c r="C54" s="49"/>
      <c r="D54" s="86"/>
      <c r="E54" s="11"/>
      <c r="F54" s="11"/>
      <c r="G54" s="184"/>
      <c r="H54" s="185"/>
      <c r="I54" s="186"/>
    </row>
    <row r="55" spans="1:9" ht="14.25" hidden="1">
      <c r="A55" s="55"/>
      <c r="B55" s="55"/>
      <c r="C55" s="52"/>
      <c r="D55" s="27"/>
      <c r="E55" s="33"/>
      <c r="F55" s="33"/>
      <c r="G55" s="187"/>
      <c r="H55" s="188"/>
      <c r="I55" s="187"/>
    </row>
    <row r="56" spans="1:9" ht="18.75" customHeight="1">
      <c r="A56" s="55"/>
      <c r="B56" s="55"/>
      <c r="C56" s="49" t="s">
        <v>148</v>
      </c>
      <c r="D56" s="27" t="s">
        <v>27</v>
      </c>
      <c r="E56" s="11"/>
      <c r="F56" s="11"/>
      <c r="G56" s="184">
        <v>0</v>
      </c>
      <c r="H56" s="185">
        <v>0</v>
      </c>
      <c r="I56" s="186">
        <v>0</v>
      </c>
    </row>
    <row r="57" spans="1:9" ht="16.5" customHeight="1">
      <c r="A57" s="55">
        <v>623</v>
      </c>
      <c r="B57" s="55"/>
      <c r="C57" s="49" t="s">
        <v>149</v>
      </c>
      <c r="D57" s="27" t="s">
        <v>29</v>
      </c>
      <c r="E57" s="11"/>
      <c r="F57" s="11"/>
      <c r="G57" s="187">
        <f>SUM(G58)</f>
        <v>5000</v>
      </c>
      <c r="H57" s="187">
        <f>SUM(H58)</f>
        <v>6120</v>
      </c>
      <c r="I57" s="187">
        <f>SUM(I58)</f>
        <v>6000</v>
      </c>
    </row>
    <row r="58" spans="1:9" ht="17.25" customHeight="1">
      <c r="A58" s="55"/>
      <c r="B58" s="55"/>
      <c r="C58" s="49" t="s">
        <v>150</v>
      </c>
      <c r="D58" s="27" t="s">
        <v>29</v>
      </c>
      <c r="E58" s="11"/>
      <c r="F58" s="11"/>
      <c r="G58" s="184">
        <v>5000</v>
      </c>
      <c r="H58" s="186">
        <v>6120</v>
      </c>
      <c r="I58" s="186">
        <v>6000</v>
      </c>
    </row>
    <row r="59" spans="1:9" ht="14.25">
      <c r="A59" s="55"/>
      <c r="B59" s="55"/>
      <c r="C59" s="54">
        <v>7</v>
      </c>
      <c r="D59" s="86" t="s">
        <v>52</v>
      </c>
      <c r="E59" s="33"/>
      <c r="F59" s="33"/>
      <c r="G59" s="187">
        <v>25000</v>
      </c>
      <c r="H59" s="187">
        <v>0</v>
      </c>
      <c r="I59" s="174">
        <v>0</v>
      </c>
    </row>
    <row r="60" spans="3:8" ht="14.25">
      <c r="C60" s="1"/>
      <c r="D60" s="1"/>
      <c r="E60" s="1"/>
      <c r="H60" s="91"/>
    </row>
    <row r="61" spans="3:8" ht="14.25">
      <c r="C61" s="1"/>
      <c r="D61" s="1" t="s">
        <v>38</v>
      </c>
      <c r="E61" s="1"/>
      <c r="H61" s="91"/>
    </row>
    <row r="62" spans="3:8" ht="14.25">
      <c r="C62" s="1"/>
      <c r="D62" s="1" t="s">
        <v>39</v>
      </c>
      <c r="E62" s="1"/>
      <c r="H62" s="91"/>
    </row>
    <row r="63" spans="3:8" ht="14.25">
      <c r="C63" s="1"/>
      <c r="D63" s="1" t="s">
        <v>41</v>
      </c>
      <c r="E63" s="1"/>
      <c r="H63" s="91"/>
    </row>
  </sheetData>
  <sheetProtection/>
  <mergeCells count="14">
    <mergeCell ref="A9:B9"/>
    <mergeCell ref="A10:A19"/>
    <mergeCell ref="B10:B19"/>
    <mergeCell ref="A22:A34"/>
    <mergeCell ref="G36:I36"/>
    <mergeCell ref="A40:B40"/>
    <mergeCell ref="D1:E1"/>
    <mergeCell ref="F1:G1"/>
    <mergeCell ref="H1:I1"/>
    <mergeCell ref="C2:E2"/>
    <mergeCell ref="C3:E3"/>
    <mergeCell ref="A6:A7"/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6"/>
  <sheetViews>
    <sheetView zoomScalePageLayoutView="0" workbookViewId="0" topLeftCell="A1">
      <selection activeCell="C45" sqref="C45"/>
    </sheetView>
  </sheetViews>
  <sheetFormatPr defaultColWidth="9.140625" defaultRowHeight="12.75"/>
  <cols>
    <col min="2" max="2" width="7.7109375" style="0" customWidth="1"/>
    <col min="3" max="3" width="73.28125" style="0" customWidth="1"/>
    <col min="4" max="4" width="11.8515625" style="0" customWidth="1"/>
  </cols>
  <sheetData>
    <row r="1" spans="3:4" ht="14.25">
      <c r="C1" s="196" t="s">
        <v>37</v>
      </c>
      <c r="D1" s="196"/>
    </row>
    <row r="2" spans="2:4" ht="18.75">
      <c r="B2" s="1"/>
      <c r="C2" s="198" t="s">
        <v>30</v>
      </c>
      <c r="D2" s="198"/>
    </row>
    <row r="3" spans="2:4" ht="14.25">
      <c r="B3" s="197" t="s">
        <v>31</v>
      </c>
      <c r="C3" s="197"/>
      <c r="D3" s="197"/>
    </row>
    <row r="4" spans="2:4" ht="14.25">
      <c r="B4" s="197" t="s">
        <v>42</v>
      </c>
      <c r="C4" s="197"/>
      <c r="D4" s="197"/>
    </row>
    <row r="5" spans="2:4" ht="14.25" hidden="1">
      <c r="B5" s="20"/>
      <c r="C5" s="20"/>
      <c r="D5" s="20"/>
    </row>
    <row r="6" spans="2:4" ht="14.25" hidden="1">
      <c r="B6" s="197"/>
      <c r="C6" s="197"/>
      <c r="D6" s="197"/>
    </row>
    <row r="7" spans="2:4" ht="14.25" hidden="1">
      <c r="B7" s="197"/>
      <c r="C7" s="197"/>
      <c r="D7" s="197"/>
    </row>
    <row r="8" spans="2:4" ht="14.25" hidden="1">
      <c r="B8" s="1"/>
      <c r="C8" s="1"/>
      <c r="D8" s="1"/>
    </row>
    <row r="9" spans="2:4" ht="14.25">
      <c r="B9" s="2"/>
      <c r="C9" s="25" t="s">
        <v>0</v>
      </c>
      <c r="D9" s="25" t="s">
        <v>2</v>
      </c>
    </row>
    <row r="10" spans="2:4" ht="14.25">
      <c r="B10" s="3"/>
      <c r="C10" s="26" t="s">
        <v>1</v>
      </c>
      <c r="D10" s="26" t="s">
        <v>43</v>
      </c>
    </row>
    <row r="11" spans="2:4" ht="14.25">
      <c r="B11" s="29" t="s">
        <v>47</v>
      </c>
      <c r="C11" s="28" t="s">
        <v>48</v>
      </c>
      <c r="D11" s="29">
        <v>160383</v>
      </c>
    </row>
    <row r="12" spans="2:4" ht="14.25">
      <c r="B12" s="7" t="s">
        <v>49</v>
      </c>
      <c r="C12" s="8" t="s">
        <v>5</v>
      </c>
      <c r="D12" s="8">
        <v>159798</v>
      </c>
    </row>
    <row r="13" spans="2:4" ht="14.25">
      <c r="B13" s="9" t="s">
        <v>7</v>
      </c>
      <c r="C13" s="10" t="s">
        <v>6</v>
      </c>
      <c r="D13" s="10">
        <v>159798</v>
      </c>
    </row>
    <row r="14" spans="2:4" ht="14.25">
      <c r="B14" s="11"/>
      <c r="C14" s="10" t="s">
        <v>8</v>
      </c>
      <c r="D14" s="10"/>
    </row>
    <row r="15" spans="2:4" ht="14.25">
      <c r="B15" s="7" t="s">
        <v>9</v>
      </c>
      <c r="C15" s="8" t="s">
        <v>10</v>
      </c>
      <c r="D15" s="8">
        <v>72143</v>
      </c>
    </row>
    <row r="16" spans="2:4" ht="14.25">
      <c r="B16" s="11"/>
      <c r="C16" s="12" t="s">
        <v>13</v>
      </c>
      <c r="D16" s="10">
        <v>31932</v>
      </c>
    </row>
    <row r="17" spans="2:4" ht="66.75" customHeight="1">
      <c r="B17" s="13"/>
      <c r="C17" s="27" t="s">
        <v>44</v>
      </c>
      <c r="D17" s="13">
        <v>34298</v>
      </c>
    </row>
    <row r="18" spans="2:4" ht="14.25">
      <c r="B18" s="11"/>
      <c r="C18" s="12" t="s">
        <v>15</v>
      </c>
      <c r="D18" s="10">
        <v>5913</v>
      </c>
    </row>
    <row r="19" spans="2:4" ht="14.25">
      <c r="B19" s="7" t="s">
        <v>11</v>
      </c>
      <c r="C19" s="8" t="s">
        <v>12</v>
      </c>
      <c r="D19" s="8">
        <v>87655</v>
      </c>
    </row>
    <row r="20" spans="2:4" ht="14.25">
      <c r="B20" s="10"/>
      <c r="C20" s="12" t="s">
        <v>13</v>
      </c>
      <c r="D20" s="10">
        <v>38349</v>
      </c>
    </row>
    <row r="21" spans="2:4" ht="63.75">
      <c r="B21" s="10"/>
      <c r="C21" s="27" t="s">
        <v>44</v>
      </c>
      <c r="D21" s="10">
        <v>33966</v>
      </c>
    </row>
    <row r="22" spans="2:4" ht="14.25">
      <c r="B22" s="10"/>
      <c r="C22" s="12" t="s">
        <v>15</v>
      </c>
      <c r="D22" s="10">
        <v>15340</v>
      </c>
    </row>
    <row r="23" spans="2:4" ht="14.25">
      <c r="B23" s="9" t="s">
        <v>16</v>
      </c>
      <c r="C23" s="10" t="s">
        <v>17</v>
      </c>
      <c r="D23" s="10"/>
    </row>
    <row r="24" spans="2:4" ht="14.25" hidden="1">
      <c r="B24" s="16"/>
      <c r="C24" s="15"/>
      <c r="D24" s="17"/>
    </row>
    <row r="25" spans="2:4" ht="15" customHeight="1">
      <c r="B25" s="21"/>
      <c r="C25" s="22" t="s">
        <v>50</v>
      </c>
      <c r="D25" s="24">
        <v>320181</v>
      </c>
    </row>
    <row r="26" spans="2:4" ht="15" customHeight="1">
      <c r="B26" s="9" t="s">
        <v>7</v>
      </c>
      <c r="C26" s="15" t="s">
        <v>51</v>
      </c>
      <c r="D26" s="13">
        <v>160383</v>
      </c>
    </row>
    <row r="27" spans="2:4" ht="16.5" customHeight="1">
      <c r="B27" s="9" t="s">
        <v>16</v>
      </c>
      <c r="C27" s="15" t="s">
        <v>35</v>
      </c>
      <c r="D27" s="13">
        <v>159798</v>
      </c>
    </row>
    <row r="28" spans="2:4" ht="14.25">
      <c r="B28" s="10"/>
      <c r="C28" s="15"/>
      <c r="D28" s="13"/>
    </row>
    <row r="29" spans="2:4" ht="14.25">
      <c r="B29" s="7" t="s">
        <v>33</v>
      </c>
      <c r="C29" s="8" t="s">
        <v>20</v>
      </c>
      <c r="D29" s="8">
        <v>320181</v>
      </c>
    </row>
    <row r="30" spans="2:4" ht="25.5" customHeight="1">
      <c r="B30" s="16" t="s">
        <v>7</v>
      </c>
      <c r="C30" s="15" t="s">
        <v>21</v>
      </c>
      <c r="D30" s="13">
        <v>40383</v>
      </c>
    </row>
    <row r="31" spans="2:4" ht="15" customHeight="1">
      <c r="B31" s="9" t="s">
        <v>16</v>
      </c>
      <c r="C31" s="10" t="s">
        <v>45</v>
      </c>
      <c r="D31" s="11">
        <v>81475</v>
      </c>
    </row>
    <row r="32" spans="2:4" ht="72.75" customHeight="1">
      <c r="B32" s="16" t="s">
        <v>18</v>
      </c>
      <c r="C32" s="27" t="s">
        <v>44</v>
      </c>
      <c r="D32" s="11">
        <v>59487</v>
      </c>
    </row>
    <row r="33" spans="2:4" ht="27.75" customHeight="1">
      <c r="B33" s="16" t="s">
        <v>24</v>
      </c>
      <c r="C33" s="15" t="s">
        <v>46</v>
      </c>
      <c r="D33" s="13">
        <v>5936</v>
      </c>
    </row>
    <row r="34" spans="2:4" ht="15" customHeight="1">
      <c r="B34" s="16" t="s">
        <v>26</v>
      </c>
      <c r="C34" s="15" t="s">
        <v>27</v>
      </c>
      <c r="D34" s="11">
        <v>6900</v>
      </c>
    </row>
    <row r="35" spans="2:4" ht="32.25" customHeight="1">
      <c r="B35" s="16" t="s">
        <v>28</v>
      </c>
      <c r="C35" s="15" t="s">
        <v>29</v>
      </c>
      <c r="D35" s="11">
        <v>6000</v>
      </c>
    </row>
    <row r="36" spans="2:4" ht="12.75" customHeight="1">
      <c r="B36" s="10">
        <v>7</v>
      </c>
      <c r="C36" s="10" t="s">
        <v>52</v>
      </c>
      <c r="D36" s="11">
        <v>120000</v>
      </c>
    </row>
    <row r="37" spans="2:4" ht="8.25" customHeight="1">
      <c r="B37" s="1"/>
      <c r="C37" s="1"/>
      <c r="D37" s="1"/>
    </row>
    <row r="38" spans="2:4" ht="14.25">
      <c r="B38" s="1"/>
      <c r="C38" s="1" t="s">
        <v>38</v>
      </c>
      <c r="D38" s="1"/>
    </row>
    <row r="39" spans="2:4" ht="14.25">
      <c r="B39" s="1"/>
      <c r="C39" s="1" t="s">
        <v>39</v>
      </c>
      <c r="D39" s="1"/>
    </row>
    <row r="40" spans="2:4" ht="14.25">
      <c r="B40" s="1"/>
      <c r="C40" s="1" t="s">
        <v>41</v>
      </c>
      <c r="D40" s="1"/>
    </row>
    <row r="41" spans="2:4" ht="14.25">
      <c r="B41" s="1"/>
      <c r="C41" s="1"/>
      <c r="D41" s="1"/>
    </row>
    <row r="42" spans="2:4" ht="14.25">
      <c r="B42" s="1"/>
      <c r="C42" s="1"/>
      <c r="D42" s="1"/>
    </row>
    <row r="43" spans="2:4" ht="14.25">
      <c r="B43" s="1"/>
      <c r="C43" s="1"/>
      <c r="D43" s="1"/>
    </row>
    <row r="44" spans="2:4" ht="14.25">
      <c r="B44" s="1"/>
      <c r="C44" s="1"/>
      <c r="D44" s="1"/>
    </row>
    <row r="45" spans="2:4" ht="14.25">
      <c r="B45" s="1"/>
      <c r="C45" s="1"/>
      <c r="D45" s="1"/>
    </row>
    <row r="46" spans="2:4" ht="14.25">
      <c r="B46" s="1"/>
      <c r="C46" s="1"/>
      <c r="D46" s="1"/>
    </row>
  </sheetData>
  <sheetProtection/>
  <mergeCells count="6">
    <mergeCell ref="B6:D6"/>
    <mergeCell ref="B7:D7"/>
    <mergeCell ref="C1:D1"/>
    <mergeCell ref="B3:D3"/>
    <mergeCell ref="C2:D2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4">
      <selection activeCell="D36" sqref="D36"/>
    </sheetView>
  </sheetViews>
  <sheetFormatPr defaultColWidth="9.140625" defaultRowHeight="12.75"/>
  <cols>
    <col min="1" max="1" width="7.28125" style="0" customWidth="1"/>
    <col min="2" max="2" width="8.57421875" style="0" customWidth="1"/>
    <col min="3" max="3" width="4.8515625" style="0" customWidth="1"/>
    <col min="4" max="4" width="73.57421875" style="0" customWidth="1"/>
    <col min="5" max="5" width="12.8515625" style="0" customWidth="1"/>
    <col min="6" max="6" width="13.421875" style="0" customWidth="1"/>
    <col min="7" max="7" width="12.00390625" style="0" customWidth="1"/>
  </cols>
  <sheetData>
    <row r="1" ht="12.75" hidden="1"/>
    <row r="2" spans="4:5" ht="14.25" hidden="1">
      <c r="D2" s="196"/>
      <c r="E2" s="196"/>
    </row>
    <row r="3" spans="4:5" ht="14.25" hidden="1">
      <c r="D3" s="30"/>
      <c r="E3" s="30"/>
    </row>
    <row r="4" spans="3:7" ht="16.5" customHeight="1">
      <c r="C4" s="1"/>
      <c r="D4" s="198" t="s">
        <v>30</v>
      </c>
      <c r="E4" s="198"/>
      <c r="F4" s="196" t="s">
        <v>83</v>
      </c>
      <c r="G4" s="196"/>
    </row>
    <row r="5" spans="3:5" ht="14.25">
      <c r="C5" s="197" t="s">
        <v>31</v>
      </c>
      <c r="D5" s="197"/>
      <c r="E5" s="197"/>
    </row>
    <row r="6" spans="3:5" ht="14.25">
      <c r="C6" s="197" t="s">
        <v>84</v>
      </c>
      <c r="D6" s="197"/>
      <c r="E6" s="197"/>
    </row>
    <row r="7" spans="3:5" ht="14.25" hidden="1">
      <c r="C7" s="20"/>
      <c r="D7" s="20"/>
      <c r="E7" s="20"/>
    </row>
    <row r="8" spans="3:5" ht="14.25" hidden="1">
      <c r="C8" s="1"/>
      <c r="D8" s="1"/>
      <c r="E8" s="1"/>
    </row>
    <row r="9" spans="1:7" ht="21.75" customHeight="1">
      <c r="A9" s="199" t="s">
        <v>66</v>
      </c>
      <c r="B9" s="200" t="s">
        <v>69</v>
      </c>
      <c r="C9" s="202" t="s">
        <v>67</v>
      </c>
      <c r="D9" s="25" t="s">
        <v>0</v>
      </c>
      <c r="E9" s="25" t="s">
        <v>2</v>
      </c>
      <c r="F9" s="25" t="s">
        <v>53</v>
      </c>
      <c r="G9" s="25" t="s">
        <v>2</v>
      </c>
    </row>
    <row r="10" spans="1:7" ht="18" customHeight="1">
      <c r="A10" s="199"/>
      <c r="B10" s="201"/>
      <c r="C10" s="203"/>
      <c r="D10" s="26" t="s">
        <v>1</v>
      </c>
      <c r="E10" s="26" t="s">
        <v>79</v>
      </c>
      <c r="F10" s="26" t="s">
        <v>79</v>
      </c>
      <c r="G10" s="26" t="s">
        <v>85</v>
      </c>
    </row>
    <row r="11" spans="1:9" ht="14.25">
      <c r="A11" s="55"/>
      <c r="B11" s="56" t="s">
        <v>71</v>
      </c>
      <c r="C11" s="43" t="s">
        <v>47</v>
      </c>
      <c r="D11" s="28" t="s">
        <v>48</v>
      </c>
      <c r="E11" s="29">
        <v>173264</v>
      </c>
      <c r="F11" s="66">
        <v>173264</v>
      </c>
      <c r="G11" s="29">
        <v>94858</v>
      </c>
      <c r="H11" s="70"/>
      <c r="I11" s="70"/>
    </row>
    <row r="12" spans="1:7" ht="14.25">
      <c r="A12" s="204" t="s">
        <v>68</v>
      </c>
      <c r="B12" s="205"/>
      <c r="C12" s="44" t="s">
        <v>49</v>
      </c>
      <c r="D12" s="8" t="s">
        <v>5</v>
      </c>
      <c r="E12" s="8">
        <v>167623</v>
      </c>
      <c r="F12" s="63">
        <f>SUM(F15+F19+F23)</f>
        <v>167952</v>
      </c>
      <c r="G12" s="63">
        <f>SUM(G13+G23+G24)</f>
        <v>214795</v>
      </c>
    </row>
    <row r="13" spans="1:7" ht="14.25">
      <c r="A13" s="209"/>
      <c r="B13" s="206" t="s">
        <v>70</v>
      </c>
      <c r="C13" s="45" t="s">
        <v>7</v>
      </c>
      <c r="D13" s="8" t="s">
        <v>89</v>
      </c>
      <c r="E13" s="61">
        <f>SUM(E15+E19)</f>
        <v>167623.429</v>
      </c>
      <c r="F13" s="67">
        <v>196878</v>
      </c>
      <c r="G13" s="61">
        <f>SUM(G15+G19)</f>
        <v>182271</v>
      </c>
    </row>
    <row r="14" spans="1:7" ht="14.25" hidden="1">
      <c r="A14" s="210"/>
      <c r="B14" s="207"/>
      <c r="C14" s="46"/>
      <c r="D14" s="10"/>
      <c r="E14" s="10"/>
      <c r="F14" s="67"/>
      <c r="G14" s="10"/>
    </row>
    <row r="15" spans="1:7" ht="14.25">
      <c r="A15" s="210"/>
      <c r="B15" s="207"/>
      <c r="C15" s="44" t="s">
        <v>9</v>
      </c>
      <c r="D15" s="8" t="s">
        <v>10</v>
      </c>
      <c r="E15" s="63">
        <f>SUM(E16+E17+E18)</f>
        <v>77143.117</v>
      </c>
      <c r="F15" s="63">
        <f>SUM(F16+F17+F18)</f>
        <v>55088</v>
      </c>
      <c r="G15" s="63">
        <f>SUM(G16+G17+G18)</f>
        <v>77740</v>
      </c>
    </row>
    <row r="16" spans="1:7" ht="24.75" customHeight="1">
      <c r="A16" s="210"/>
      <c r="B16" s="207"/>
      <c r="C16" s="46"/>
      <c r="D16" s="72" t="s">
        <v>90</v>
      </c>
      <c r="E16" s="61">
        <v>34145</v>
      </c>
      <c r="F16" s="67">
        <v>24380</v>
      </c>
      <c r="G16" s="61">
        <v>34384</v>
      </c>
    </row>
    <row r="17" spans="1:7" ht="65.25" customHeight="1">
      <c r="A17" s="210"/>
      <c r="B17" s="207"/>
      <c r="C17" s="47"/>
      <c r="D17" s="27" t="s">
        <v>44</v>
      </c>
      <c r="E17" s="62">
        <f>SUM(12646505*2.9)/1000</f>
        <v>36674.8645</v>
      </c>
      <c r="F17" s="39">
        <v>26186</v>
      </c>
      <c r="G17" s="62">
        <v>36958</v>
      </c>
    </row>
    <row r="18" spans="1:7" ht="24.75" customHeight="1">
      <c r="A18" s="210"/>
      <c r="B18" s="207"/>
      <c r="C18" s="46"/>
      <c r="D18" s="27" t="s">
        <v>46</v>
      </c>
      <c r="E18" s="61">
        <f>SUM(12646505*0.5)/1000</f>
        <v>6323.2525</v>
      </c>
      <c r="F18" s="67">
        <v>4522</v>
      </c>
      <c r="G18" s="61">
        <v>6398</v>
      </c>
    </row>
    <row r="19" spans="1:7" ht="14.25">
      <c r="A19" s="210"/>
      <c r="B19" s="207"/>
      <c r="C19" s="44" t="s">
        <v>11</v>
      </c>
      <c r="D19" s="8" t="s">
        <v>12</v>
      </c>
      <c r="E19" s="63">
        <f>SUM(E20+E21+E22)</f>
        <v>90480.312</v>
      </c>
      <c r="F19" s="63">
        <f>SUM(F20+F21+F22)</f>
        <v>82715</v>
      </c>
      <c r="G19" s="63">
        <f>SUM(G20+G21+G22)</f>
        <v>104531</v>
      </c>
    </row>
    <row r="20" spans="1:7" ht="27" customHeight="1">
      <c r="A20" s="210"/>
      <c r="B20" s="207"/>
      <c r="C20" s="48"/>
      <c r="D20" s="72" t="s">
        <v>88</v>
      </c>
      <c r="E20" s="61">
        <f>SUM(11310039*3.5)/1000</f>
        <v>39585.1365</v>
      </c>
      <c r="F20" s="67">
        <v>36188</v>
      </c>
      <c r="G20" s="61">
        <v>45732</v>
      </c>
    </row>
    <row r="21" spans="1:7" ht="64.5" customHeight="1">
      <c r="A21" s="210"/>
      <c r="B21" s="207"/>
      <c r="C21" s="48"/>
      <c r="D21" s="27" t="s">
        <v>44</v>
      </c>
      <c r="E21" s="61">
        <f>SUM(11310039*3.1)/1000</f>
        <v>35061.1209</v>
      </c>
      <c r="F21" s="67">
        <v>32052</v>
      </c>
      <c r="G21" s="61">
        <v>40506</v>
      </c>
    </row>
    <row r="22" spans="1:7" ht="24.75" customHeight="1">
      <c r="A22" s="211"/>
      <c r="B22" s="208"/>
      <c r="C22" s="48"/>
      <c r="D22" s="27" t="s">
        <v>46</v>
      </c>
      <c r="E22" s="61">
        <f>SUM(11310039*1.4)/1000</f>
        <v>15834.0546</v>
      </c>
      <c r="F22" s="67">
        <v>14475</v>
      </c>
      <c r="G22" s="61">
        <v>18293</v>
      </c>
    </row>
    <row r="23" spans="1:7" ht="16.5" customHeight="1">
      <c r="A23" s="55"/>
      <c r="B23" s="55"/>
      <c r="C23" s="45" t="s">
        <v>86</v>
      </c>
      <c r="D23" s="8" t="s">
        <v>87</v>
      </c>
      <c r="E23" s="32">
        <v>0</v>
      </c>
      <c r="F23" s="71">
        <v>30149</v>
      </c>
      <c r="G23" s="32">
        <v>32524</v>
      </c>
    </row>
    <row r="24" spans="1:7" ht="15.75" customHeight="1" hidden="1">
      <c r="A24" s="55"/>
      <c r="B24" s="55"/>
      <c r="C24" s="49"/>
      <c r="D24" s="15"/>
      <c r="E24" s="17"/>
      <c r="F24" s="68"/>
      <c r="G24" s="17"/>
    </row>
    <row r="25" spans="1:7" ht="18" customHeight="1">
      <c r="A25" s="209"/>
      <c r="B25" s="55"/>
      <c r="C25" s="50"/>
      <c r="D25" s="22" t="s">
        <v>50</v>
      </c>
      <c r="E25" s="24">
        <f>SUM(E28+E27+E26+E30+E31)</f>
        <v>370422</v>
      </c>
      <c r="F25" s="69">
        <f>SUM(F26++F27+F28+F29+F30+F31)</f>
        <v>376474</v>
      </c>
      <c r="G25" s="24">
        <f>SUM(G28+G27+G26+G30+G29)</f>
        <v>322293</v>
      </c>
    </row>
    <row r="26" spans="1:7" ht="16.5" customHeight="1">
      <c r="A26" s="210"/>
      <c r="B26" s="56" t="s">
        <v>71</v>
      </c>
      <c r="C26" s="45" t="s">
        <v>7</v>
      </c>
      <c r="D26" s="15" t="s">
        <v>80</v>
      </c>
      <c r="E26" s="31">
        <v>173264</v>
      </c>
      <c r="F26" s="38">
        <v>173264</v>
      </c>
      <c r="G26" s="31">
        <v>94858</v>
      </c>
    </row>
    <row r="27" spans="1:7" ht="17.25" customHeight="1">
      <c r="A27" s="210"/>
      <c r="B27" s="56" t="s">
        <v>73</v>
      </c>
      <c r="C27" s="45" t="s">
        <v>16</v>
      </c>
      <c r="D27" s="15" t="s">
        <v>65</v>
      </c>
      <c r="E27" s="31">
        <v>167623</v>
      </c>
      <c r="F27" s="38">
        <v>167952</v>
      </c>
      <c r="G27" s="31">
        <v>214795</v>
      </c>
    </row>
    <row r="28" spans="1:7" ht="17.25" customHeight="1">
      <c r="A28" s="210"/>
      <c r="B28" s="56" t="s">
        <v>73</v>
      </c>
      <c r="C28" s="45" t="s">
        <v>18</v>
      </c>
      <c r="D28" s="15" t="s">
        <v>74</v>
      </c>
      <c r="E28" s="38">
        <v>88500</v>
      </c>
      <c r="F28" s="38">
        <v>72116</v>
      </c>
      <c r="G28" s="38">
        <v>43000</v>
      </c>
    </row>
    <row r="29" spans="1:7" ht="17.25" customHeight="1">
      <c r="A29" s="210"/>
      <c r="B29" s="56" t="s">
        <v>81</v>
      </c>
      <c r="C29" s="45" t="s">
        <v>24</v>
      </c>
      <c r="D29" s="15" t="s">
        <v>82</v>
      </c>
      <c r="E29" s="31">
        <v>0</v>
      </c>
      <c r="F29" s="38">
        <v>15009</v>
      </c>
      <c r="G29" s="31">
        <v>5606</v>
      </c>
    </row>
    <row r="30" spans="1:7" ht="17.25" customHeight="1">
      <c r="A30" s="211"/>
      <c r="B30" s="56" t="s">
        <v>78</v>
      </c>
      <c r="C30" s="51">
        <v>5</v>
      </c>
      <c r="D30" s="37" t="s">
        <v>72</v>
      </c>
      <c r="E30" s="31">
        <v>-58965</v>
      </c>
      <c r="F30" s="38">
        <v>-51867</v>
      </c>
      <c r="G30" s="31">
        <v>-35966</v>
      </c>
    </row>
    <row r="31" spans="1:7" ht="14.25">
      <c r="A31" s="77"/>
      <c r="B31" s="78"/>
      <c r="C31" s="79"/>
      <c r="D31" s="80"/>
      <c r="E31" s="81"/>
      <c r="F31" s="82"/>
      <c r="G31" s="81"/>
    </row>
    <row r="32" spans="1:7" ht="14.25" hidden="1">
      <c r="A32" s="58"/>
      <c r="B32" s="58"/>
      <c r="C32" s="73"/>
      <c r="D32" s="74"/>
      <c r="E32" s="75"/>
      <c r="F32" s="76"/>
      <c r="G32" s="75"/>
    </row>
    <row r="33" spans="1:7" ht="14.25" hidden="1">
      <c r="A33" s="59"/>
      <c r="B33" s="59"/>
      <c r="C33" s="34"/>
      <c r="D33" s="35"/>
      <c r="E33" s="36"/>
      <c r="F33" s="65"/>
      <c r="G33" s="40"/>
    </row>
    <row r="34" spans="1:7" ht="14.25">
      <c r="A34" s="55"/>
      <c r="B34" s="55"/>
      <c r="C34" s="41"/>
      <c r="D34" s="25" t="s">
        <v>0</v>
      </c>
      <c r="E34" s="25" t="s">
        <v>2</v>
      </c>
      <c r="F34" s="25" t="s">
        <v>53</v>
      </c>
      <c r="G34" s="25" t="s">
        <v>2</v>
      </c>
    </row>
    <row r="35" spans="1:7" ht="14.25">
      <c r="A35" s="55"/>
      <c r="B35" s="55"/>
      <c r="C35" s="42"/>
      <c r="D35" s="26" t="s">
        <v>1</v>
      </c>
      <c r="E35" s="26" t="s">
        <v>79</v>
      </c>
      <c r="F35" s="26" t="s">
        <v>79</v>
      </c>
      <c r="G35" s="26" t="s">
        <v>85</v>
      </c>
    </row>
    <row r="36" spans="1:7" ht="14.25">
      <c r="A36" s="204" t="s">
        <v>75</v>
      </c>
      <c r="B36" s="205"/>
      <c r="C36" s="44" t="s">
        <v>33</v>
      </c>
      <c r="D36" s="8" t="s">
        <v>20</v>
      </c>
      <c r="E36" s="8">
        <f>SUM(E37+E38+E41+E44+E45+E48+E51+E54)</f>
        <v>473212</v>
      </c>
      <c r="F36" s="60">
        <f>SUM(F37+F38+F41+F45+F48+F52+F54)</f>
        <v>281616</v>
      </c>
      <c r="G36" s="8">
        <f>SUM(G37+G38+G41+G44+G45+G48+G51+G54)</f>
        <v>322293</v>
      </c>
    </row>
    <row r="37" spans="1:7" ht="28.5" customHeight="1">
      <c r="A37" s="55">
        <v>623</v>
      </c>
      <c r="B37" s="55"/>
      <c r="C37" s="52" t="s">
        <v>7</v>
      </c>
      <c r="D37" s="83" t="s">
        <v>21</v>
      </c>
      <c r="E37" s="31">
        <v>30440</v>
      </c>
      <c r="F37" s="38">
        <v>32976</v>
      </c>
      <c r="G37" s="31">
        <v>30110</v>
      </c>
    </row>
    <row r="38" spans="1:7" ht="20.25" customHeight="1">
      <c r="A38" s="55">
        <v>623</v>
      </c>
      <c r="B38" s="55"/>
      <c r="C38" s="52" t="s">
        <v>16</v>
      </c>
      <c r="D38" s="84" t="s">
        <v>45</v>
      </c>
      <c r="E38" s="31">
        <f>SUM(E40+E39)</f>
        <v>136374</v>
      </c>
      <c r="F38" s="31">
        <f>SUM(F40+F39)</f>
        <v>60392</v>
      </c>
      <c r="G38" s="31">
        <f>SUM(G40+G39)</f>
        <v>74230</v>
      </c>
    </row>
    <row r="39" spans="1:7" ht="14.25">
      <c r="A39" s="55"/>
      <c r="B39" s="55"/>
      <c r="C39" s="45" t="s">
        <v>54</v>
      </c>
      <c r="D39" s="85" t="s">
        <v>45</v>
      </c>
      <c r="E39" s="11">
        <v>74088</v>
      </c>
      <c r="F39" s="64">
        <v>60392</v>
      </c>
      <c r="G39" s="11">
        <v>74230</v>
      </c>
    </row>
    <row r="40" spans="1:7" ht="14.25">
      <c r="A40" s="55"/>
      <c r="B40" s="55"/>
      <c r="C40" s="45" t="s">
        <v>56</v>
      </c>
      <c r="D40" s="10" t="s">
        <v>55</v>
      </c>
      <c r="E40" s="11">
        <v>62286</v>
      </c>
      <c r="F40" s="64">
        <v>0</v>
      </c>
      <c r="G40" s="11">
        <v>0</v>
      </c>
    </row>
    <row r="41" spans="1:7" ht="63.75">
      <c r="A41" s="55">
        <v>623</v>
      </c>
      <c r="B41" s="55"/>
      <c r="C41" s="53" t="s">
        <v>18</v>
      </c>
      <c r="D41" s="57" t="s">
        <v>44</v>
      </c>
      <c r="E41" s="33">
        <f>SUM(E42+E43+F44)</f>
        <v>231641</v>
      </c>
      <c r="F41" s="33">
        <f>SUM(F42+F43+F44)</f>
        <v>150145</v>
      </c>
      <c r="G41" s="33">
        <f>SUM(G42+G43+H44)</f>
        <v>124909</v>
      </c>
    </row>
    <row r="42" spans="1:7" ht="67.5" customHeight="1">
      <c r="A42" s="55"/>
      <c r="B42" s="55"/>
      <c r="C42" s="49" t="s">
        <v>57</v>
      </c>
      <c r="D42" s="27" t="s">
        <v>44</v>
      </c>
      <c r="E42" s="11">
        <v>70001</v>
      </c>
      <c r="F42" s="11">
        <v>44161</v>
      </c>
      <c r="G42" s="11">
        <v>124909</v>
      </c>
    </row>
    <row r="43" spans="1:7" ht="16.5" customHeight="1">
      <c r="A43" s="55"/>
      <c r="B43" s="55"/>
      <c r="C43" s="49" t="s">
        <v>58</v>
      </c>
      <c r="D43" s="10" t="s">
        <v>55</v>
      </c>
      <c r="E43" s="11">
        <v>58850</v>
      </c>
      <c r="F43" s="11">
        <v>3194</v>
      </c>
      <c r="G43" s="11">
        <v>0</v>
      </c>
    </row>
    <row r="44" spans="1:7" ht="15.75" customHeight="1">
      <c r="A44" s="55"/>
      <c r="B44" s="55"/>
      <c r="C44" s="49" t="s">
        <v>76</v>
      </c>
      <c r="D44" s="32" t="s">
        <v>77</v>
      </c>
      <c r="E44" s="33">
        <v>0</v>
      </c>
      <c r="F44" s="33">
        <v>102790</v>
      </c>
      <c r="G44" s="33">
        <v>0</v>
      </c>
    </row>
    <row r="45" spans="1:7" ht="26.25" customHeight="1">
      <c r="A45" s="55">
        <v>623</v>
      </c>
      <c r="B45" s="55"/>
      <c r="C45" s="52" t="s">
        <v>24</v>
      </c>
      <c r="D45" s="27" t="s">
        <v>46</v>
      </c>
      <c r="E45" s="33">
        <f>SUM(E46+E47)</f>
        <v>26937</v>
      </c>
      <c r="F45" s="33">
        <f>SUM(F46+F47)</f>
        <v>16903</v>
      </c>
      <c r="G45" s="33">
        <f>SUM(G46+G47)</f>
        <v>21614</v>
      </c>
    </row>
    <row r="46" spans="1:7" ht="24.75" customHeight="1">
      <c r="A46" s="55"/>
      <c r="B46" s="55"/>
      <c r="C46" s="49" t="s">
        <v>59</v>
      </c>
      <c r="D46" s="27" t="s">
        <v>46</v>
      </c>
      <c r="E46" s="13">
        <v>14634</v>
      </c>
      <c r="F46" s="13">
        <v>16903</v>
      </c>
      <c r="G46" s="13">
        <v>21614</v>
      </c>
    </row>
    <row r="47" spans="1:7" ht="15" customHeight="1">
      <c r="A47" s="55"/>
      <c r="B47" s="55"/>
      <c r="C47" s="49" t="s">
        <v>60</v>
      </c>
      <c r="D47" s="86" t="s">
        <v>55</v>
      </c>
      <c r="E47" s="13">
        <v>12303</v>
      </c>
      <c r="F47" s="13">
        <v>0</v>
      </c>
      <c r="G47" s="13">
        <v>0</v>
      </c>
    </row>
    <row r="48" spans="1:7" ht="15" customHeight="1">
      <c r="A48" s="55">
        <v>623</v>
      </c>
      <c r="B48" s="55"/>
      <c r="C48" s="52" t="s">
        <v>26</v>
      </c>
      <c r="D48" s="27" t="s">
        <v>27</v>
      </c>
      <c r="E48" s="31">
        <f>SUM(E50+E49)</f>
        <v>8100</v>
      </c>
      <c r="F48" s="31">
        <f>SUM(F50+F49)</f>
        <v>4256</v>
      </c>
      <c r="G48" s="31">
        <f>SUM(G50+G49)</f>
        <v>4500</v>
      </c>
    </row>
    <row r="49" spans="1:7" ht="15.75" customHeight="1">
      <c r="A49" s="55"/>
      <c r="B49" s="55"/>
      <c r="C49" s="49" t="s">
        <v>61</v>
      </c>
      <c r="D49" s="27" t="s">
        <v>27</v>
      </c>
      <c r="E49" s="11">
        <v>4400</v>
      </c>
      <c r="F49" s="11">
        <v>4256</v>
      </c>
      <c r="G49" s="11">
        <v>4500</v>
      </c>
    </row>
    <row r="50" spans="1:7" ht="14.25" customHeight="1">
      <c r="A50" s="55"/>
      <c r="B50" s="55"/>
      <c r="C50" s="49" t="s">
        <v>62</v>
      </c>
      <c r="D50" s="86" t="s">
        <v>55</v>
      </c>
      <c r="E50" s="11">
        <v>3700</v>
      </c>
      <c r="F50" s="11">
        <v>0</v>
      </c>
      <c r="G50" s="11">
        <v>0</v>
      </c>
    </row>
    <row r="51" spans="1:7" ht="15" customHeight="1">
      <c r="A51" s="55">
        <v>623</v>
      </c>
      <c r="B51" s="55"/>
      <c r="C51" s="52" t="s">
        <v>28</v>
      </c>
      <c r="D51" s="27" t="s">
        <v>29</v>
      </c>
      <c r="E51" s="33">
        <f>SUM(E53+E52)</f>
        <v>8280</v>
      </c>
      <c r="F51" s="33">
        <f>SUM(F53+F52)</f>
        <v>3000</v>
      </c>
      <c r="G51" s="33">
        <f>SUM(G53+G52)</f>
        <v>4500</v>
      </c>
    </row>
    <row r="52" spans="1:7" ht="14.25" customHeight="1">
      <c r="A52" s="55"/>
      <c r="B52" s="55"/>
      <c r="C52" s="49" t="s">
        <v>63</v>
      </c>
      <c r="D52" s="27" t="s">
        <v>29</v>
      </c>
      <c r="E52" s="11">
        <v>4500</v>
      </c>
      <c r="F52" s="11">
        <v>3000</v>
      </c>
      <c r="G52" s="11">
        <v>4500</v>
      </c>
    </row>
    <row r="53" spans="1:7" ht="13.5" customHeight="1">
      <c r="A53" s="55"/>
      <c r="B53" s="55"/>
      <c r="C53" s="49" t="s">
        <v>64</v>
      </c>
      <c r="D53" s="86" t="s">
        <v>55</v>
      </c>
      <c r="E53" s="11">
        <v>3780</v>
      </c>
      <c r="F53" s="11">
        <v>0</v>
      </c>
      <c r="G53" s="11">
        <v>0</v>
      </c>
    </row>
    <row r="54" spans="1:7" ht="14.25">
      <c r="A54" s="55"/>
      <c r="B54" s="55"/>
      <c r="C54" s="54">
        <v>7</v>
      </c>
      <c r="D54" s="86" t="s">
        <v>52</v>
      </c>
      <c r="E54" s="33">
        <v>31440</v>
      </c>
      <c r="F54" s="33">
        <v>13944</v>
      </c>
      <c r="G54" s="33">
        <v>62430</v>
      </c>
    </row>
    <row r="55" spans="3:5" ht="14.25" hidden="1">
      <c r="C55" s="1"/>
      <c r="D55" s="1"/>
      <c r="E55" s="1"/>
    </row>
    <row r="56" spans="3:5" ht="14.25">
      <c r="C56" s="1"/>
      <c r="D56" s="1" t="s">
        <v>38</v>
      </c>
      <c r="E56" s="1"/>
    </row>
    <row r="57" spans="3:5" ht="14.25">
      <c r="C57" s="1"/>
      <c r="D57" s="1" t="s">
        <v>39</v>
      </c>
      <c r="E57" s="1"/>
    </row>
    <row r="58" spans="3:5" ht="14.25">
      <c r="C58" s="1"/>
      <c r="D58" s="1" t="s">
        <v>41</v>
      </c>
      <c r="E58" s="1"/>
    </row>
    <row r="59" spans="3:5" ht="14.25">
      <c r="C59" s="1"/>
      <c r="D59" s="1"/>
      <c r="E59" s="1"/>
    </row>
  </sheetData>
  <sheetProtection/>
  <mergeCells count="13">
    <mergeCell ref="A12:B12"/>
    <mergeCell ref="B13:B22"/>
    <mergeCell ref="A13:A22"/>
    <mergeCell ref="A36:B36"/>
    <mergeCell ref="C6:E6"/>
    <mergeCell ref="A25:A30"/>
    <mergeCell ref="F4:G4"/>
    <mergeCell ref="D2:E2"/>
    <mergeCell ref="D4:E4"/>
    <mergeCell ref="C5:E5"/>
    <mergeCell ref="A9:A10"/>
    <mergeCell ref="B9:B10"/>
    <mergeCell ref="C9:C10"/>
  </mergeCells>
  <printOptions/>
  <pageMargins left="0.75" right="0.75" top="0.98425196850393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H45" sqref="H45"/>
    </sheetView>
  </sheetViews>
  <sheetFormatPr defaultColWidth="9.140625" defaultRowHeight="12.75"/>
  <cols>
    <col min="1" max="1" width="7.28125" style="0" customWidth="1"/>
    <col min="2" max="2" width="8.28125" style="0" customWidth="1"/>
    <col min="3" max="3" width="5.140625" style="0" customWidth="1"/>
    <col min="4" max="4" width="74.7109375" style="0" customWidth="1"/>
    <col min="5" max="5" width="9.28125" style="0" hidden="1" customWidth="1"/>
    <col min="6" max="6" width="10.8515625" style="0" hidden="1" customWidth="1"/>
    <col min="7" max="7" width="11.57421875" style="0" customWidth="1"/>
    <col min="8" max="8" width="10.00390625" style="0" bestFit="1" customWidth="1"/>
    <col min="9" max="9" width="11.28125" style="0" customWidth="1"/>
    <col min="10" max="10" width="2.7109375" style="0" customWidth="1"/>
    <col min="12" max="12" width="9.7109375" style="0" customWidth="1"/>
  </cols>
  <sheetData>
    <row r="1" spans="3:7" ht="18.75">
      <c r="C1" s="1"/>
      <c r="D1" s="198" t="s">
        <v>30</v>
      </c>
      <c r="E1" s="198"/>
      <c r="F1" s="196"/>
      <c r="G1" s="196"/>
    </row>
    <row r="2" spans="3:5" ht="14.25">
      <c r="C2" s="197" t="s">
        <v>31</v>
      </c>
      <c r="D2" s="197"/>
      <c r="E2" s="197"/>
    </row>
    <row r="3" spans="3:5" ht="14.25">
      <c r="C3" s="197" t="s">
        <v>106</v>
      </c>
      <c r="D3" s="197"/>
      <c r="E3" s="197"/>
    </row>
    <row r="4" spans="3:5" ht="14.25">
      <c r="C4" s="20"/>
      <c r="D4" s="20"/>
      <c r="E4" s="20"/>
    </row>
    <row r="5" spans="3:5" ht="14.25">
      <c r="C5" s="1"/>
      <c r="D5" s="1"/>
      <c r="E5" s="1"/>
    </row>
    <row r="6" spans="1:9" ht="14.25">
      <c r="A6" s="199" t="s">
        <v>66</v>
      </c>
      <c r="B6" s="200" t="s">
        <v>69</v>
      </c>
      <c r="C6" s="202" t="s">
        <v>67</v>
      </c>
      <c r="D6" s="25" t="s">
        <v>0</v>
      </c>
      <c r="E6" s="25" t="s">
        <v>2</v>
      </c>
      <c r="F6" s="25" t="s">
        <v>53</v>
      </c>
      <c r="G6" s="25" t="s">
        <v>2</v>
      </c>
      <c r="H6" s="88" t="s">
        <v>93</v>
      </c>
      <c r="I6" s="25" t="s">
        <v>2</v>
      </c>
    </row>
    <row r="7" spans="1:9" ht="30" customHeight="1">
      <c r="A7" s="199"/>
      <c r="B7" s="201"/>
      <c r="C7" s="203"/>
      <c r="D7" s="26" t="s">
        <v>1</v>
      </c>
      <c r="E7" s="26" t="s">
        <v>85</v>
      </c>
      <c r="F7" s="26" t="s">
        <v>79</v>
      </c>
      <c r="G7" s="26" t="s">
        <v>92</v>
      </c>
      <c r="H7" s="139" t="s">
        <v>129</v>
      </c>
      <c r="I7" s="26" t="s">
        <v>107</v>
      </c>
    </row>
    <row r="8" spans="1:11" ht="14.25">
      <c r="A8" s="55"/>
      <c r="B8" s="56" t="s">
        <v>71</v>
      </c>
      <c r="C8" s="43" t="s">
        <v>47</v>
      </c>
      <c r="D8" s="28" t="s">
        <v>48</v>
      </c>
      <c r="E8" s="29">
        <v>173264</v>
      </c>
      <c r="F8" s="66">
        <v>173264</v>
      </c>
      <c r="G8" s="29">
        <v>64998</v>
      </c>
      <c r="H8" s="117">
        <v>64998</v>
      </c>
      <c r="I8" s="118">
        <v>125156</v>
      </c>
      <c r="K8" s="105"/>
    </row>
    <row r="9" spans="1:11" ht="14.25">
      <c r="A9" s="204" t="s">
        <v>68</v>
      </c>
      <c r="B9" s="205"/>
      <c r="C9" s="44" t="s">
        <v>49</v>
      </c>
      <c r="D9" s="8" t="s">
        <v>5</v>
      </c>
      <c r="E9" s="8">
        <v>167623</v>
      </c>
      <c r="F9" s="95">
        <f>SUM(F12+F16+F20)</f>
        <v>167952</v>
      </c>
      <c r="G9" s="63">
        <f>SUM(G10+G20+G21)</f>
        <v>203064</v>
      </c>
      <c r="H9" s="119">
        <f>SUM(H10+H20+H21)</f>
        <v>140555</v>
      </c>
      <c r="I9" s="119">
        <f>SUM(I10+I20+I21)</f>
        <v>242641</v>
      </c>
      <c r="K9" s="110"/>
    </row>
    <row r="10" spans="1:11" ht="14.25">
      <c r="A10" s="209"/>
      <c r="B10" s="206" t="s">
        <v>70</v>
      </c>
      <c r="C10" s="45" t="s">
        <v>7</v>
      </c>
      <c r="D10" s="8" t="s">
        <v>89</v>
      </c>
      <c r="E10" s="61">
        <f>SUM(E12+E16)</f>
        <v>167623.429</v>
      </c>
      <c r="F10" s="67">
        <v>196878</v>
      </c>
      <c r="G10" s="61">
        <f>SUM(G12+G16)</f>
        <v>144258</v>
      </c>
      <c r="H10" s="120">
        <f>SUM(H12+H16)</f>
        <v>115104</v>
      </c>
      <c r="I10" s="120">
        <f>SUM(I12+I16)</f>
        <v>214157</v>
      </c>
      <c r="K10" s="111"/>
    </row>
    <row r="11" spans="1:11" ht="14.25" hidden="1">
      <c r="A11" s="210"/>
      <c r="B11" s="207"/>
      <c r="C11" s="46"/>
      <c r="D11" s="10"/>
      <c r="E11" s="10"/>
      <c r="F11" s="67"/>
      <c r="G11" s="10"/>
      <c r="H11" s="117"/>
      <c r="I11" s="117"/>
      <c r="K11" s="59"/>
    </row>
    <row r="12" spans="1:11" ht="14.25">
      <c r="A12" s="210"/>
      <c r="B12" s="207"/>
      <c r="C12" s="44" t="s">
        <v>9</v>
      </c>
      <c r="D12" s="8" t="s">
        <v>10</v>
      </c>
      <c r="E12" s="63">
        <f>SUM(E13+E14+E15)</f>
        <v>77143.117</v>
      </c>
      <c r="F12" s="63">
        <f>SUM(F13+F14+F15)</f>
        <v>55088</v>
      </c>
      <c r="G12" s="63">
        <f>SUM(G13+G14+G15)</f>
        <v>61522</v>
      </c>
      <c r="H12" s="119">
        <f>SUM(H13+H14+H15)</f>
        <v>63586</v>
      </c>
      <c r="I12" s="119">
        <f>SUM(I13+I14+I15)</f>
        <v>120221</v>
      </c>
      <c r="K12" s="110"/>
    </row>
    <row r="13" spans="1:11" ht="25.5" customHeight="1">
      <c r="A13" s="210"/>
      <c r="B13" s="207"/>
      <c r="C13" s="46"/>
      <c r="D13" s="72" t="s">
        <v>90</v>
      </c>
      <c r="E13" s="61">
        <v>34145</v>
      </c>
      <c r="F13" s="67">
        <v>24380</v>
      </c>
      <c r="G13" s="61">
        <v>27231</v>
      </c>
      <c r="H13" s="117">
        <v>28145</v>
      </c>
      <c r="I13" s="117">
        <v>47247</v>
      </c>
      <c r="K13" s="59"/>
    </row>
    <row r="14" spans="1:11" ht="67.5" customHeight="1">
      <c r="A14" s="210"/>
      <c r="B14" s="207"/>
      <c r="C14" s="47"/>
      <c r="D14" s="27" t="s">
        <v>44</v>
      </c>
      <c r="E14" s="62">
        <f>SUM(12646505*2.9)/1000</f>
        <v>36674.8645</v>
      </c>
      <c r="F14" s="39">
        <v>26186</v>
      </c>
      <c r="G14" s="62">
        <v>29248</v>
      </c>
      <c r="H14" s="117">
        <v>30229</v>
      </c>
      <c r="I14" s="117">
        <v>56425</v>
      </c>
      <c r="K14" s="59"/>
    </row>
    <row r="15" spans="1:11" ht="25.5" customHeight="1">
      <c r="A15" s="210"/>
      <c r="B15" s="207"/>
      <c r="C15" s="46"/>
      <c r="D15" s="27" t="s">
        <v>46</v>
      </c>
      <c r="E15" s="61">
        <f>SUM(12646505*0.5)/1000</f>
        <v>6323.2525</v>
      </c>
      <c r="F15" s="67">
        <v>4522</v>
      </c>
      <c r="G15" s="61">
        <v>5043</v>
      </c>
      <c r="H15" s="117">
        <v>5212</v>
      </c>
      <c r="I15" s="117">
        <v>16549</v>
      </c>
      <c r="K15" s="59"/>
    </row>
    <row r="16" spans="1:11" ht="14.25">
      <c r="A16" s="210"/>
      <c r="B16" s="207"/>
      <c r="C16" s="44" t="s">
        <v>11</v>
      </c>
      <c r="D16" s="8" t="s">
        <v>12</v>
      </c>
      <c r="E16" s="63">
        <f>SUM(E17+E18+E19)</f>
        <v>90480.312</v>
      </c>
      <c r="F16" s="63">
        <f>SUM(F17+F18+F19)</f>
        <v>82715</v>
      </c>
      <c r="G16" s="63">
        <f>SUM(G17+G18+G19)</f>
        <v>82736</v>
      </c>
      <c r="H16" s="119">
        <f>SUM(H17+H18+H19)</f>
        <v>51518</v>
      </c>
      <c r="I16" s="119">
        <f>SUM(I17+I18+I19)</f>
        <v>93936</v>
      </c>
      <c r="K16" s="110"/>
    </row>
    <row r="17" spans="1:11" ht="25.5" customHeight="1">
      <c r="A17" s="210"/>
      <c r="B17" s="207"/>
      <c r="C17" s="48"/>
      <c r="D17" s="72" t="s">
        <v>88</v>
      </c>
      <c r="E17" s="61">
        <f>SUM(11310039*3.5)/1000</f>
        <v>39585.1365</v>
      </c>
      <c r="F17" s="67">
        <v>36188</v>
      </c>
      <c r="G17" s="61">
        <v>36197</v>
      </c>
      <c r="H17" s="117">
        <v>22539</v>
      </c>
      <c r="I17" s="117">
        <v>41097</v>
      </c>
      <c r="K17" s="59"/>
    </row>
    <row r="18" spans="1:11" ht="64.5" customHeight="1">
      <c r="A18" s="210"/>
      <c r="B18" s="207"/>
      <c r="C18" s="48"/>
      <c r="D18" s="27" t="s">
        <v>44</v>
      </c>
      <c r="E18" s="61">
        <f>SUM(11310039*3.1)/1000</f>
        <v>35061.1209</v>
      </c>
      <c r="F18" s="67">
        <v>32052</v>
      </c>
      <c r="G18" s="61">
        <v>32060</v>
      </c>
      <c r="H18" s="117">
        <v>19963</v>
      </c>
      <c r="I18" s="117">
        <v>36400</v>
      </c>
      <c r="K18" s="59"/>
    </row>
    <row r="19" spans="1:11" ht="27.75" customHeight="1">
      <c r="A19" s="211"/>
      <c r="B19" s="208"/>
      <c r="C19" s="48"/>
      <c r="D19" s="27" t="s">
        <v>46</v>
      </c>
      <c r="E19" s="61">
        <f>SUM(11310039*1.4)/1000</f>
        <v>15834.0546</v>
      </c>
      <c r="F19" s="67">
        <v>14475</v>
      </c>
      <c r="G19" s="61">
        <v>14479</v>
      </c>
      <c r="H19" s="117">
        <v>9016</v>
      </c>
      <c r="I19" s="117">
        <v>16439</v>
      </c>
      <c r="K19" s="59"/>
    </row>
    <row r="20" spans="1:11" ht="14.25">
      <c r="A20" s="55"/>
      <c r="B20" s="55"/>
      <c r="C20" s="45" t="s">
        <v>86</v>
      </c>
      <c r="D20" s="8" t="s">
        <v>87</v>
      </c>
      <c r="E20" s="32">
        <v>0</v>
      </c>
      <c r="F20" s="71">
        <v>30149</v>
      </c>
      <c r="G20" s="32">
        <v>58806</v>
      </c>
      <c r="H20" s="121">
        <v>25451</v>
      </c>
      <c r="I20" s="122">
        <v>28484</v>
      </c>
      <c r="J20" s="94"/>
      <c r="K20" s="109"/>
    </row>
    <row r="21" spans="1:11" ht="0.75" customHeight="1" hidden="1">
      <c r="A21" s="55"/>
      <c r="B21" s="55"/>
      <c r="C21" s="49"/>
      <c r="D21" s="15"/>
      <c r="E21" s="17"/>
      <c r="F21" s="68"/>
      <c r="G21" s="17"/>
      <c r="H21" s="117"/>
      <c r="I21" s="117"/>
      <c r="K21" s="59"/>
    </row>
    <row r="22" spans="1:11" ht="18.75" customHeight="1">
      <c r="A22" s="209"/>
      <c r="B22" s="55"/>
      <c r="C22" s="50"/>
      <c r="D22" s="22" t="s">
        <v>50</v>
      </c>
      <c r="E22" s="24">
        <f>SUM(E25+E24+E23+E33+E34)</f>
        <v>370422</v>
      </c>
      <c r="F22" s="69">
        <f>SUM(F23++F24+F25+F26+F33+F34)</f>
        <v>376474</v>
      </c>
      <c r="G22" s="24">
        <f>SUM(G25+G24+G23+G33+G26)</f>
        <v>203369</v>
      </c>
      <c r="H22" s="123">
        <f>SUM(H25+H24+H23+H33+H26+H27+H28)</f>
        <v>215166</v>
      </c>
      <c r="I22" s="123">
        <f>SUM(I25+I24+I23+I33+I26+I28+I30)</f>
        <v>214156</v>
      </c>
      <c r="K22" s="59"/>
    </row>
    <row r="23" spans="1:11" ht="16.5" customHeight="1">
      <c r="A23" s="210"/>
      <c r="B23" s="56" t="s">
        <v>71</v>
      </c>
      <c r="C23" s="45" t="s">
        <v>7</v>
      </c>
      <c r="D23" s="15" t="s">
        <v>127</v>
      </c>
      <c r="E23" s="31">
        <v>173264</v>
      </c>
      <c r="F23" s="38">
        <v>173264</v>
      </c>
      <c r="G23" s="31">
        <v>64998</v>
      </c>
      <c r="H23" s="124">
        <v>64998</v>
      </c>
      <c r="I23" s="118">
        <v>125873</v>
      </c>
      <c r="K23" s="59"/>
    </row>
    <row r="24" spans="1:11" ht="15.75" customHeight="1">
      <c r="A24" s="210"/>
      <c r="B24" s="56" t="s">
        <v>73</v>
      </c>
      <c r="C24" s="45" t="s">
        <v>16</v>
      </c>
      <c r="D24" s="15" t="s">
        <v>65</v>
      </c>
      <c r="E24" s="31">
        <v>167623</v>
      </c>
      <c r="F24" s="38">
        <v>167952</v>
      </c>
      <c r="G24" s="31">
        <v>203064</v>
      </c>
      <c r="H24" s="124">
        <v>140555</v>
      </c>
      <c r="I24" s="117">
        <v>242641</v>
      </c>
      <c r="K24" s="59"/>
    </row>
    <row r="25" spans="1:12" ht="16.5" customHeight="1">
      <c r="A25" s="210"/>
      <c r="B25" s="56" t="s">
        <v>73</v>
      </c>
      <c r="C25" s="45" t="s">
        <v>18</v>
      </c>
      <c r="D25" s="15" t="s">
        <v>110</v>
      </c>
      <c r="E25" s="38">
        <v>88500</v>
      </c>
      <c r="F25" s="38">
        <v>72116</v>
      </c>
      <c r="G25" s="38">
        <v>3123</v>
      </c>
      <c r="H25" s="124">
        <v>23874</v>
      </c>
      <c r="I25" s="117">
        <v>0</v>
      </c>
      <c r="K25" s="59"/>
      <c r="L25" t="s">
        <v>112</v>
      </c>
    </row>
    <row r="26" spans="1:15" ht="17.25" customHeight="1">
      <c r="A26" s="210"/>
      <c r="B26" s="56" t="s">
        <v>81</v>
      </c>
      <c r="C26" s="45" t="s">
        <v>24</v>
      </c>
      <c r="D26" s="15" t="s">
        <v>95</v>
      </c>
      <c r="E26" s="31">
        <v>0</v>
      </c>
      <c r="F26" s="38">
        <v>15009</v>
      </c>
      <c r="G26" s="31">
        <v>4122</v>
      </c>
      <c r="H26" s="130">
        <v>9256</v>
      </c>
      <c r="I26" s="117">
        <v>0</v>
      </c>
      <c r="K26" s="59"/>
      <c r="L26" s="129" t="s">
        <v>111</v>
      </c>
      <c r="M26" s="129" t="s">
        <v>109</v>
      </c>
      <c r="N26" s="129"/>
      <c r="O26" s="129"/>
    </row>
    <row r="27" spans="1:15" ht="17.25" customHeight="1">
      <c r="A27" s="210"/>
      <c r="B27" s="56" t="s">
        <v>115</v>
      </c>
      <c r="C27" s="45"/>
      <c r="D27" s="15" t="s">
        <v>116</v>
      </c>
      <c r="E27" s="31"/>
      <c r="F27" s="38"/>
      <c r="G27" s="31">
        <v>0</v>
      </c>
      <c r="H27" s="131">
        <v>-35040</v>
      </c>
      <c r="I27" s="117">
        <v>0</v>
      </c>
      <c r="K27" s="59"/>
      <c r="L27" s="129"/>
      <c r="M27" s="129"/>
      <c r="N27" s="129"/>
      <c r="O27" s="129"/>
    </row>
    <row r="28" spans="1:14" ht="17.25" customHeight="1">
      <c r="A28" s="210"/>
      <c r="B28" s="56" t="s">
        <v>115</v>
      </c>
      <c r="C28" s="45" t="s">
        <v>26</v>
      </c>
      <c r="D28" s="37" t="s">
        <v>113</v>
      </c>
      <c r="E28" s="31">
        <v>0</v>
      </c>
      <c r="F28" s="38">
        <v>0</v>
      </c>
      <c r="G28" s="31">
        <v>0</v>
      </c>
      <c r="H28" s="124">
        <v>-22823</v>
      </c>
      <c r="I28" s="117">
        <v>-128876</v>
      </c>
      <c r="K28" s="136"/>
      <c r="L28" s="136" t="s">
        <v>126</v>
      </c>
      <c r="M28" s="136"/>
      <c r="N28" s="136"/>
    </row>
    <row r="29" spans="1:14" ht="17.25" customHeight="1">
      <c r="A29" s="210"/>
      <c r="B29" s="56" t="s">
        <v>120</v>
      </c>
      <c r="C29" s="45"/>
      <c r="D29" s="37" t="s">
        <v>121</v>
      </c>
      <c r="E29" s="31"/>
      <c r="F29" s="38"/>
      <c r="G29" s="31">
        <v>0</v>
      </c>
      <c r="H29" s="124">
        <v>0</v>
      </c>
      <c r="I29" s="117">
        <v>874515</v>
      </c>
      <c r="K29" s="105"/>
      <c r="L29" s="105"/>
      <c r="M29" s="105"/>
      <c r="N29" s="105"/>
    </row>
    <row r="30" spans="1:14" ht="17.25" customHeight="1">
      <c r="A30" s="210"/>
      <c r="B30" s="56" t="s">
        <v>118</v>
      </c>
      <c r="C30" s="45"/>
      <c r="D30" s="37" t="s">
        <v>119</v>
      </c>
      <c r="E30" s="31"/>
      <c r="F30" s="38"/>
      <c r="G30" s="31">
        <v>0</v>
      </c>
      <c r="H30" s="124">
        <v>0</v>
      </c>
      <c r="I30" s="117">
        <v>-25482</v>
      </c>
      <c r="K30" s="105"/>
      <c r="L30" s="105"/>
      <c r="M30" s="105"/>
      <c r="N30" s="105"/>
    </row>
    <row r="31" spans="1:14" ht="17.25" customHeight="1">
      <c r="A31" s="210"/>
      <c r="B31" s="56" t="s">
        <v>118</v>
      </c>
      <c r="C31" s="45"/>
      <c r="D31" s="37" t="s">
        <v>123</v>
      </c>
      <c r="E31" s="31"/>
      <c r="F31" s="38"/>
      <c r="G31" s="31">
        <v>0</v>
      </c>
      <c r="H31" s="124">
        <v>0</v>
      </c>
      <c r="I31" s="117">
        <v>172000</v>
      </c>
      <c r="K31" s="105"/>
      <c r="L31" s="105"/>
      <c r="M31" s="105"/>
      <c r="N31" s="105"/>
    </row>
    <row r="32" spans="1:14" ht="17.25" customHeight="1">
      <c r="A32" s="210"/>
      <c r="B32" s="56" t="s">
        <v>78</v>
      </c>
      <c r="C32" s="45"/>
      <c r="D32" s="37" t="s">
        <v>122</v>
      </c>
      <c r="E32" s="31"/>
      <c r="F32" s="38"/>
      <c r="G32" s="31">
        <v>0</v>
      </c>
      <c r="H32" s="124">
        <v>0</v>
      </c>
      <c r="I32" s="117">
        <v>65235</v>
      </c>
      <c r="K32" s="105"/>
      <c r="L32" s="105"/>
      <c r="M32" s="105"/>
      <c r="N32" s="105"/>
    </row>
    <row r="33" spans="1:14" ht="17.25" customHeight="1">
      <c r="A33" s="211"/>
      <c r="B33" s="56" t="s">
        <v>78</v>
      </c>
      <c r="C33" s="51">
        <v>6</v>
      </c>
      <c r="D33" s="37" t="s">
        <v>108</v>
      </c>
      <c r="E33" s="31">
        <v>-58965</v>
      </c>
      <c r="F33" s="38">
        <v>-51867</v>
      </c>
      <c r="G33" s="31">
        <v>-71938</v>
      </c>
      <c r="H33" s="131">
        <v>34346</v>
      </c>
      <c r="I33" s="117">
        <v>0</v>
      </c>
      <c r="K33" s="105"/>
      <c r="L33" s="91"/>
      <c r="M33" s="135"/>
      <c r="N33" s="91"/>
    </row>
    <row r="34" spans="1:11" ht="14.25">
      <c r="A34" s="77"/>
      <c r="B34" s="78"/>
      <c r="C34" s="79"/>
      <c r="D34" s="80"/>
      <c r="E34" s="81"/>
      <c r="F34" s="82"/>
      <c r="G34" s="81"/>
      <c r="K34" s="59"/>
    </row>
    <row r="35" spans="1:13" ht="14.25">
      <c r="A35" s="58"/>
      <c r="B35" s="98"/>
      <c r="C35" s="99"/>
      <c r="D35" s="100"/>
      <c r="E35" s="36"/>
      <c r="F35" s="65"/>
      <c r="G35" s="132" t="s">
        <v>78</v>
      </c>
      <c r="H35" s="133" t="s">
        <v>114</v>
      </c>
      <c r="I35" s="134"/>
      <c r="J35" s="134"/>
      <c r="K35" s="134"/>
      <c r="M35" t="s">
        <v>117</v>
      </c>
    </row>
    <row r="36" spans="1:7" ht="14.25">
      <c r="A36" s="59"/>
      <c r="B36" s="59"/>
      <c r="C36" s="34"/>
      <c r="D36" s="35"/>
      <c r="E36" s="36"/>
      <c r="F36" s="65"/>
      <c r="G36" s="40"/>
    </row>
    <row r="37" spans="1:9" ht="14.25">
      <c r="A37" s="55"/>
      <c r="B37" s="55"/>
      <c r="C37" s="41"/>
      <c r="D37" s="25" t="s">
        <v>0</v>
      </c>
      <c r="E37" s="25" t="s">
        <v>2</v>
      </c>
      <c r="F37" s="25" t="s">
        <v>53</v>
      </c>
      <c r="G37" s="25" t="s">
        <v>2</v>
      </c>
      <c r="H37" s="88" t="s">
        <v>53</v>
      </c>
      <c r="I37" s="25" t="s">
        <v>2</v>
      </c>
    </row>
    <row r="38" spans="1:9" ht="28.5" customHeight="1">
      <c r="A38" s="55"/>
      <c r="B38" s="55"/>
      <c r="C38" s="42"/>
      <c r="D38" s="26" t="s">
        <v>1</v>
      </c>
      <c r="E38" s="26" t="s">
        <v>79</v>
      </c>
      <c r="F38" s="26" t="s">
        <v>79</v>
      </c>
      <c r="G38" s="108" t="s">
        <v>92</v>
      </c>
      <c r="H38" s="139" t="s">
        <v>129</v>
      </c>
      <c r="I38" s="108" t="s">
        <v>107</v>
      </c>
    </row>
    <row r="39" spans="1:9" ht="14.25">
      <c r="A39" s="204" t="s">
        <v>75</v>
      </c>
      <c r="B39" s="205"/>
      <c r="C39" s="44" t="s">
        <v>33</v>
      </c>
      <c r="D39" s="8" t="s">
        <v>20</v>
      </c>
      <c r="E39" s="8">
        <f>SUM(E40+E41+E44+E47+E48+E51+E54+E57)</f>
        <v>473212</v>
      </c>
      <c r="F39" s="60">
        <f>SUM(F40+F41+F44+F48+F51+F55+F57)</f>
        <v>281616</v>
      </c>
      <c r="G39" s="60">
        <f>SUM(G40+G41+G44+G47+G48+G51+G54+G57)</f>
        <v>203369</v>
      </c>
      <c r="H39" s="60">
        <f>SUM(H40+H41+H44+H47+H48+H51+H54+H57)</f>
        <v>124908</v>
      </c>
      <c r="I39" s="60">
        <f>SUM(I40+I41+I44+I47+I48+I51+I54+I57)</f>
        <v>214156</v>
      </c>
    </row>
    <row r="40" spans="1:9" ht="27" customHeight="1">
      <c r="A40" s="55">
        <v>623</v>
      </c>
      <c r="B40" s="55"/>
      <c r="C40" s="52" t="s">
        <v>7</v>
      </c>
      <c r="D40" s="83" t="s">
        <v>21</v>
      </c>
      <c r="E40" s="31">
        <v>30440</v>
      </c>
      <c r="F40" s="38">
        <v>32976</v>
      </c>
      <c r="G40" s="38">
        <v>18120</v>
      </c>
      <c r="H40" s="127">
        <v>26844</v>
      </c>
      <c r="I40" s="128">
        <v>12000</v>
      </c>
    </row>
    <row r="41" spans="1:9" ht="16.5" customHeight="1">
      <c r="A41" s="55">
        <v>623</v>
      </c>
      <c r="B41" s="55"/>
      <c r="C41" s="52" t="s">
        <v>16</v>
      </c>
      <c r="D41" s="84" t="s">
        <v>45</v>
      </c>
      <c r="E41" s="31">
        <f>SUM(E43+E42)</f>
        <v>136374</v>
      </c>
      <c r="F41" s="31">
        <f>SUM(F43+F42)</f>
        <v>60392</v>
      </c>
      <c r="G41" s="38">
        <f>SUM(G43+G42)</f>
        <v>72194</v>
      </c>
      <c r="H41" s="38">
        <f>SUM(H43+H42)</f>
        <v>47382</v>
      </c>
      <c r="I41" s="38">
        <f>SUM(I43+I42)</f>
        <v>93127</v>
      </c>
    </row>
    <row r="42" spans="1:9" ht="16.5" customHeight="1">
      <c r="A42" s="55"/>
      <c r="B42" s="55"/>
      <c r="C42" s="45" t="s">
        <v>54</v>
      </c>
      <c r="D42" s="85" t="s">
        <v>45</v>
      </c>
      <c r="E42" s="11">
        <v>74088</v>
      </c>
      <c r="F42" s="64">
        <v>60392</v>
      </c>
      <c r="G42" s="64">
        <v>72194</v>
      </c>
      <c r="H42" s="125">
        <v>47382</v>
      </c>
      <c r="I42" s="126">
        <v>93127</v>
      </c>
    </row>
    <row r="43" spans="1:9" ht="14.25">
      <c r="A43" s="55"/>
      <c r="B43" s="55"/>
      <c r="C43" s="45" t="s">
        <v>56</v>
      </c>
      <c r="D43" s="10" t="s">
        <v>55</v>
      </c>
      <c r="E43" s="11">
        <v>62286</v>
      </c>
      <c r="F43" s="64">
        <v>0</v>
      </c>
      <c r="G43" s="64">
        <v>0</v>
      </c>
      <c r="H43" s="125"/>
      <c r="I43" s="126"/>
    </row>
    <row r="44" spans="1:9" ht="64.5" customHeight="1">
      <c r="A44" s="55">
        <v>623</v>
      </c>
      <c r="B44" s="55"/>
      <c r="C44" s="53" t="s">
        <v>18</v>
      </c>
      <c r="D44" s="57" t="s">
        <v>44</v>
      </c>
      <c r="E44" s="33">
        <f>SUM(E45+E46+F47)</f>
        <v>231641</v>
      </c>
      <c r="F44" s="33">
        <f>SUM(F45+F46+F47)</f>
        <v>150145</v>
      </c>
      <c r="G44" s="90">
        <f>SUM(G45+G46)</f>
        <v>71886</v>
      </c>
      <c r="H44" s="90">
        <f>SUM(H45+H46+I47)</f>
        <v>21767</v>
      </c>
      <c r="I44" s="90">
        <f>SUM(I45+I46+J47)</f>
        <v>69130</v>
      </c>
    </row>
    <row r="45" spans="1:11" ht="69" customHeight="1">
      <c r="A45" s="55"/>
      <c r="B45" s="55"/>
      <c r="C45" s="49" t="s">
        <v>57</v>
      </c>
      <c r="D45" s="27" t="s">
        <v>44</v>
      </c>
      <c r="E45" s="11">
        <v>70001</v>
      </c>
      <c r="F45" s="11">
        <v>44161</v>
      </c>
      <c r="G45" s="64">
        <v>0</v>
      </c>
      <c r="H45" s="125">
        <v>0</v>
      </c>
      <c r="I45" s="126">
        <v>0</v>
      </c>
      <c r="K45" s="138">
        <v>1200353</v>
      </c>
    </row>
    <row r="46" spans="1:9" ht="14.25">
      <c r="A46" s="55"/>
      <c r="B46" s="55"/>
      <c r="C46" s="49" t="s">
        <v>58</v>
      </c>
      <c r="D46" s="10" t="s">
        <v>124</v>
      </c>
      <c r="E46" s="11">
        <v>58850</v>
      </c>
      <c r="F46" s="11">
        <v>3194</v>
      </c>
      <c r="G46" s="64">
        <v>71886</v>
      </c>
      <c r="H46" s="125">
        <v>21767</v>
      </c>
      <c r="I46" s="126">
        <v>69130</v>
      </c>
    </row>
    <row r="47" spans="1:11" ht="14.25">
      <c r="A47" s="55">
        <v>627</v>
      </c>
      <c r="B47" s="55"/>
      <c r="C47" s="49" t="s">
        <v>76</v>
      </c>
      <c r="D47" s="32" t="s">
        <v>77</v>
      </c>
      <c r="E47" s="33">
        <v>0</v>
      </c>
      <c r="F47" s="33">
        <v>102790</v>
      </c>
      <c r="G47" s="90">
        <v>0</v>
      </c>
      <c r="H47" s="90">
        <v>0</v>
      </c>
      <c r="I47" s="55">
        <v>0</v>
      </c>
      <c r="K47" s="137">
        <v>88603</v>
      </c>
    </row>
    <row r="48" spans="1:9" ht="26.25" customHeight="1">
      <c r="A48" s="55">
        <v>623</v>
      </c>
      <c r="B48" s="55"/>
      <c r="C48" s="52" t="s">
        <v>24</v>
      </c>
      <c r="D48" s="27" t="s">
        <v>46</v>
      </c>
      <c r="E48" s="33">
        <f>SUM(E49+E50)</f>
        <v>26937</v>
      </c>
      <c r="F48" s="33">
        <f>SUM(F49+F50)</f>
        <v>16903</v>
      </c>
      <c r="G48" s="90">
        <f>SUM(G49+G50)</f>
        <v>25169</v>
      </c>
      <c r="H48" s="90">
        <f>SUM(H49+H50)</f>
        <v>15934</v>
      </c>
      <c r="I48" s="90">
        <f>SUM(I49+I50)</f>
        <v>29699</v>
      </c>
    </row>
    <row r="49" spans="1:9" ht="26.25" customHeight="1">
      <c r="A49" s="55"/>
      <c r="B49" s="55"/>
      <c r="C49" s="49" t="s">
        <v>59</v>
      </c>
      <c r="D49" s="27" t="s">
        <v>46</v>
      </c>
      <c r="E49" s="13">
        <v>14634</v>
      </c>
      <c r="F49" s="13">
        <v>16903</v>
      </c>
      <c r="G49" s="39">
        <v>25169</v>
      </c>
      <c r="H49" s="125">
        <v>15934</v>
      </c>
      <c r="I49" s="126">
        <v>25099</v>
      </c>
    </row>
    <row r="50" spans="1:9" ht="14.25">
      <c r="A50" s="55"/>
      <c r="B50" s="55"/>
      <c r="C50" s="49" t="s">
        <v>60</v>
      </c>
      <c r="D50" s="86" t="s">
        <v>125</v>
      </c>
      <c r="E50" s="13">
        <v>12303</v>
      </c>
      <c r="F50" s="13">
        <v>0</v>
      </c>
      <c r="G50" s="39">
        <v>0</v>
      </c>
      <c r="H50" s="125">
        <v>0</v>
      </c>
      <c r="I50" s="126">
        <v>4600</v>
      </c>
    </row>
    <row r="51" spans="1:9" ht="17.25" customHeight="1">
      <c r="A51" s="55">
        <v>623</v>
      </c>
      <c r="B51" s="55"/>
      <c r="C51" s="52" t="s">
        <v>26</v>
      </c>
      <c r="D51" s="27" t="s">
        <v>27</v>
      </c>
      <c r="E51" s="31">
        <f>SUM(E53+E52)</f>
        <v>8100</v>
      </c>
      <c r="F51" s="31">
        <f>SUM(F53+F52)</f>
        <v>4256</v>
      </c>
      <c r="G51" s="38">
        <f>SUM(G53+G52)</f>
        <v>6500</v>
      </c>
      <c r="H51" s="38">
        <f>SUM(H53+H52)</f>
        <v>1917</v>
      </c>
      <c r="I51" s="38">
        <f>SUM(I53+I52)</f>
        <v>2200</v>
      </c>
    </row>
    <row r="52" spans="1:9" ht="18" customHeight="1">
      <c r="A52" s="55"/>
      <c r="B52" s="55"/>
      <c r="C52" s="49" t="s">
        <v>61</v>
      </c>
      <c r="D52" s="27" t="s">
        <v>27</v>
      </c>
      <c r="E52" s="11">
        <v>4400</v>
      </c>
      <c r="F52" s="11">
        <v>4256</v>
      </c>
      <c r="G52" s="64">
        <v>6500</v>
      </c>
      <c r="H52" s="125">
        <v>1917</v>
      </c>
      <c r="I52" s="126">
        <v>2200</v>
      </c>
    </row>
    <row r="53" spans="1:9" ht="14.25">
      <c r="A53" s="55"/>
      <c r="B53" s="55"/>
      <c r="C53" s="49" t="s">
        <v>62</v>
      </c>
      <c r="D53" s="86" t="s">
        <v>55</v>
      </c>
      <c r="E53" s="11">
        <v>3700</v>
      </c>
      <c r="F53" s="11">
        <v>0</v>
      </c>
      <c r="G53" s="64">
        <v>0</v>
      </c>
      <c r="H53" s="125"/>
      <c r="I53" s="126"/>
    </row>
    <row r="54" spans="1:9" ht="27" customHeight="1">
      <c r="A54" s="55">
        <v>623</v>
      </c>
      <c r="B54" s="55"/>
      <c r="C54" s="52" t="s">
        <v>28</v>
      </c>
      <c r="D54" s="27" t="s">
        <v>29</v>
      </c>
      <c r="E54" s="33">
        <f>SUM(E56+E55)</f>
        <v>8280</v>
      </c>
      <c r="F54" s="33">
        <f>SUM(F56+F55)</f>
        <v>3000</v>
      </c>
      <c r="G54" s="90">
        <f>SUM(G56+G55)</f>
        <v>9500</v>
      </c>
      <c r="H54" s="90">
        <f>SUM(H56+H55)</f>
        <v>11064</v>
      </c>
      <c r="I54" s="90">
        <f>SUM(I56+I55)</f>
        <v>8000</v>
      </c>
    </row>
    <row r="55" spans="1:9" ht="24.75" customHeight="1">
      <c r="A55" s="55"/>
      <c r="B55" s="55"/>
      <c r="C55" s="49" t="s">
        <v>63</v>
      </c>
      <c r="D55" s="27" t="s">
        <v>29</v>
      </c>
      <c r="E55" s="11">
        <v>4500</v>
      </c>
      <c r="F55" s="11">
        <v>3000</v>
      </c>
      <c r="G55" s="64">
        <v>9500</v>
      </c>
      <c r="H55" s="125">
        <v>11064</v>
      </c>
      <c r="I55" s="126">
        <v>8000</v>
      </c>
    </row>
    <row r="56" spans="1:9" ht="14.25">
      <c r="A56" s="55"/>
      <c r="B56" s="55"/>
      <c r="C56" s="49" t="s">
        <v>64</v>
      </c>
      <c r="D56" s="86" t="s">
        <v>55</v>
      </c>
      <c r="E56" s="11">
        <v>3780</v>
      </c>
      <c r="F56" s="11">
        <v>0</v>
      </c>
      <c r="G56" s="64">
        <v>0</v>
      </c>
      <c r="H56" s="125"/>
      <c r="I56" s="126"/>
    </row>
    <row r="57" spans="1:11" ht="14.25">
      <c r="A57" s="55"/>
      <c r="B57" s="55"/>
      <c r="C57" s="54">
        <v>7</v>
      </c>
      <c r="D57" s="86" t="s">
        <v>52</v>
      </c>
      <c r="E57" s="33">
        <v>31440</v>
      </c>
      <c r="F57" s="33">
        <v>13944</v>
      </c>
      <c r="G57" s="90">
        <v>0</v>
      </c>
      <c r="H57" s="90">
        <v>0</v>
      </c>
      <c r="I57" s="126"/>
      <c r="K57" s="137">
        <v>60000</v>
      </c>
    </row>
    <row r="58" spans="3:8" ht="14.25">
      <c r="C58" s="1"/>
      <c r="D58" s="1"/>
      <c r="E58" s="1"/>
      <c r="H58" s="91"/>
    </row>
    <row r="59" spans="3:8" ht="14.25">
      <c r="C59" s="1"/>
      <c r="D59" s="1" t="s">
        <v>38</v>
      </c>
      <c r="E59" s="1"/>
      <c r="H59" s="91"/>
    </row>
    <row r="60" spans="3:8" ht="14.25">
      <c r="C60" s="1"/>
      <c r="D60" s="1" t="s">
        <v>39</v>
      </c>
      <c r="E60" s="1"/>
      <c r="H60" s="91"/>
    </row>
    <row r="61" spans="3:8" ht="14.25">
      <c r="C61" s="1"/>
      <c r="D61" s="1" t="s">
        <v>41</v>
      </c>
      <c r="E61" s="1"/>
      <c r="H61" s="91"/>
    </row>
    <row r="62" spans="3:8" ht="14.25">
      <c r="C62" s="1"/>
      <c r="D62" s="1"/>
      <c r="E62" s="1"/>
      <c r="H62" s="91"/>
    </row>
  </sheetData>
  <sheetProtection/>
  <mergeCells count="12">
    <mergeCell ref="A9:B9"/>
    <mergeCell ref="A10:A19"/>
    <mergeCell ref="B10:B19"/>
    <mergeCell ref="A22:A33"/>
    <mergeCell ref="A39:B39"/>
    <mergeCell ref="D1:E1"/>
    <mergeCell ref="F1:G1"/>
    <mergeCell ref="C2:E2"/>
    <mergeCell ref="C3:E3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6.8515625" style="0" customWidth="1"/>
    <col min="2" max="2" width="8.140625" style="0" customWidth="1"/>
    <col min="3" max="3" width="7.00390625" style="0" customWidth="1"/>
    <col min="4" max="4" width="93.140625" style="0" customWidth="1"/>
    <col min="5" max="6" width="0" style="0" hidden="1" customWidth="1"/>
    <col min="7" max="7" width="14.57421875" style="0" customWidth="1"/>
    <col min="8" max="8" width="9.421875" style="0" customWidth="1"/>
    <col min="9" max="9" width="3.140625" style="0" customWidth="1"/>
    <col min="10" max="10" width="2.8515625" style="0" customWidth="1"/>
    <col min="11" max="11" width="2.00390625" style="0" customWidth="1"/>
    <col min="12" max="12" width="1.8515625" style="0" customWidth="1"/>
  </cols>
  <sheetData>
    <row r="1" spans="3:7" ht="18.75">
      <c r="C1" s="1"/>
      <c r="D1" s="198" t="s">
        <v>30</v>
      </c>
      <c r="E1" s="198"/>
      <c r="F1" s="196"/>
      <c r="G1" s="196"/>
    </row>
    <row r="2" spans="3:5" ht="14.25">
      <c r="C2" s="197" t="s">
        <v>31</v>
      </c>
      <c r="D2" s="197"/>
      <c r="E2" s="197"/>
    </row>
    <row r="3" spans="3:5" ht="14.25">
      <c r="C3" s="197" t="s">
        <v>91</v>
      </c>
      <c r="D3" s="197"/>
      <c r="E3" s="197"/>
    </row>
    <row r="4" spans="3:5" ht="0.75" customHeight="1">
      <c r="C4" s="20"/>
      <c r="D4" s="20"/>
      <c r="E4" s="20"/>
    </row>
    <row r="5" spans="3:5" ht="14.25" hidden="1">
      <c r="C5" s="1"/>
      <c r="D5" s="1"/>
      <c r="E5" s="1"/>
    </row>
    <row r="6" spans="1:9" ht="14.25">
      <c r="A6" s="199" t="s">
        <v>66</v>
      </c>
      <c r="B6" s="200" t="s">
        <v>69</v>
      </c>
      <c r="C6" s="202" t="s">
        <v>67</v>
      </c>
      <c r="D6" s="25" t="s">
        <v>0</v>
      </c>
      <c r="E6" s="25" t="s">
        <v>2</v>
      </c>
      <c r="F6" s="88" t="s">
        <v>93</v>
      </c>
      <c r="G6" s="25" t="s">
        <v>2</v>
      </c>
      <c r="H6" s="101"/>
      <c r="I6" s="101"/>
    </row>
    <row r="7" spans="1:9" ht="24" customHeight="1">
      <c r="A7" s="199"/>
      <c r="B7" s="201"/>
      <c r="C7" s="203"/>
      <c r="D7" s="26" t="s">
        <v>1</v>
      </c>
      <c r="E7" s="26" t="s">
        <v>85</v>
      </c>
      <c r="F7" s="116" t="s">
        <v>85</v>
      </c>
      <c r="G7" s="108" t="s">
        <v>92</v>
      </c>
      <c r="H7" s="112"/>
      <c r="I7" s="101"/>
    </row>
    <row r="8" spans="1:11" ht="14.25">
      <c r="A8" s="55"/>
      <c r="B8" s="56" t="s">
        <v>71</v>
      </c>
      <c r="C8" s="43" t="s">
        <v>47</v>
      </c>
      <c r="D8" s="28" t="s">
        <v>48</v>
      </c>
      <c r="E8" s="29">
        <v>89204</v>
      </c>
      <c r="F8" s="55">
        <v>89204</v>
      </c>
      <c r="G8" s="55">
        <v>64998</v>
      </c>
      <c r="H8" s="105"/>
      <c r="I8" s="105"/>
      <c r="K8" s="59"/>
    </row>
    <row r="9" spans="1:11" ht="14.25">
      <c r="A9" s="204" t="s">
        <v>68</v>
      </c>
      <c r="B9" s="205"/>
      <c r="C9" s="44" t="s">
        <v>49</v>
      </c>
      <c r="D9" s="8" t="s">
        <v>5</v>
      </c>
      <c r="E9" s="63">
        <f>SUM(E10+E20+E21)</f>
        <v>214795</v>
      </c>
      <c r="F9" s="63">
        <f>SUM(F10+F20+F21)</f>
        <v>191544</v>
      </c>
      <c r="G9" s="63">
        <f>SUM(G10+G20+G21)</f>
        <v>203064</v>
      </c>
      <c r="H9" s="113"/>
      <c r="I9" s="113"/>
      <c r="K9" s="110"/>
    </row>
    <row r="10" spans="1:11" ht="14.25">
      <c r="A10" s="209"/>
      <c r="B10" s="206" t="s">
        <v>70</v>
      </c>
      <c r="C10" s="45" t="s">
        <v>7</v>
      </c>
      <c r="D10" s="8" t="s">
        <v>89</v>
      </c>
      <c r="E10" s="61">
        <f>SUM(E12+E16)</f>
        <v>182271</v>
      </c>
      <c r="F10" s="61">
        <f>SUM(F12+F16)</f>
        <v>146012</v>
      </c>
      <c r="G10" s="61">
        <f>SUM(G12+G16)</f>
        <v>144258</v>
      </c>
      <c r="H10" s="114"/>
      <c r="I10" s="114"/>
      <c r="K10" s="111"/>
    </row>
    <row r="11" spans="1:11" ht="14.25" hidden="1">
      <c r="A11" s="210"/>
      <c r="B11" s="207"/>
      <c r="C11" s="46"/>
      <c r="D11" s="10"/>
      <c r="E11" s="10"/>
      <c r="F11" s="55"/>
      <c r="G11" s="55"/>
      <c r="H11" s="105"/>
      <c r="I11" s="105"/>
      <c r="K11" s="59"/>
    </row>
    <row r="12" spans="1:11" ht="14.25">
      <c r="A12" s="210"/>
      <c r="B12" s="207"/>
      <c r="C12" s="44" t="s">
        <v>9</v>
      </c>
      <c r="D12" s="8" t="s">
        <v>10</v>
      </c>
      <c r="E12" s="63">
        <f>SUM(E13+E14+E15)</f>
        <v>77740</v>
      </c>
      <c r="F12" s="63">
        <f>SUM(F13+F14+F15)</f>
        <v>55278</v>
      </c>
      <c r="G12" s="63">
        <f>SUM(G13+G14+G15)</f>
        <v>61522</v>
      </c>
      <c r="H12" s="113"/>
      <c r="I12" s="113"/>
      <c r="K12" s="110"/>
    </row>
    <row r="13" spans="1:11" ht="24.75" customHeight="1">
      <c r="A13" s="210"/>
      <c r="B13" s="207"/>
      <c r="C13" s="46"/>
      <c r="D13" s="72" t="s">
        <v>105</v>
      </c>
      <c r="E13" s="61">
        <v>34384</v>
      </c>
      <c r="F13" s="55">
        <v>24467</v>
      </c>
      <c r="G13" s="55">
        <v>27231</v>
      </c>
      <c r="H13" s="105"/>
      <c r="I13" s="105"/>
      <c r="K13" s="59"/>
    </row>
    <row r="14" spans="1:11" ht="64.5" customHeight="1">
      <c r="A14" s="210"/>
      <c r="B14" s="207"/>
      <c r="C14" s="47"/>
      <c r="D14" s="27" t="s">
        <v>44</v>
      </c>
      <c r="E14" s="62">
        <v>36958</v>
      </c>
      <c r="F14" s="55">
        <v>26280</v>
      </c>
      <c r="G14" s="55">
        <v>29248</v>
      </c>
      <c r="H14" s="105"/>
      <c r="I14" s="105"/>
      <c r="K14" s="59"/>
    </row>
    <row r="15" spans="1:11" ht="24.75" customHeight="1">
      <c r="A15" s="210"/>
      <c r="B15" s="207"/>
      <c r="C15" s="46"/>
      <c r="D15" s="27" t="s">
        <v>46</v>
      </c>
      <c r="E15" s="61">
        <v>6398</v>
      </c>
      <c r="F15" s="55">
        <v>4531</v>
      </c>
      <c r="G15" s="55">
        <v>5043</v>
      </c>
      <c r="H15" s="105"/>
      <c r="I15" s="105"/>
      <c r="K15" s="59"/>
    </row>
    <row r="16" spans="1:11" ht="14.25">
      <c r="A16" s="210"/>
      <c r="B16" s="207"/>
      <c r="C16" s="44" t="s">
        <v>11</v>
      </c>
      <c r="D16" s="8" t="s">
        <v>12</v>
      </c>
      <c r="E16" s="63">
        <f>SUM(E17+E18+E19)</f>
        <v>104531</v>
      </c>
      <c r="F16" s="63">
        <f>SUM(F17+F18+F19)</f>
        <v>90734</v>
      </c>
      <c r="G16" s="63">
        <f>SUM(G17+G18+G19)</f>
        <v>82736</v>
      </c>
      <c r="H16" s="113"/>
      <c r="I16" s="113"/>
      <c r="K16" s="110"/>
    </row>
    <row r="17" spans="1:11" ht="24.75" customHeight="1">
      <c r="A17" s="210"/>
      <c r="B17" s="207"/>
      <c r="C17" s="48"/>
      <c r="D17" s="72" t="s">
        <v>88</v>
      </c>
      <c r="E17" s="61">
        <v>45732</v>
      </c>
      <c r="F17" s="55">
        <v>39696</v>
      </c>
      <c r="G17" s="55">
        <v>36197</v>
      </c>
      <c r="H17" s="105"/>
      <c r="I17" s="105"/>
      <c r="K17" s="59"/>
    </row>
    <row r="18" spans="1:11" ht="63" customHeight="1">
      <c r="A18" s="210"/>
      <c r="B18" s="207"/>
      <c r="C18" s="48"/>
      <c r="D18" s="27" t="s">
        <v>44</v>
      </c>
      <c r="E18" s="61">
        <v>40506</v>
      </c>
      <c r="F18" s="55">
        <v>35159</v>
      </c>
      <c r="G18" s="55">
        <v>32060</v>
      </c>
      <c r="H18" s="105"/>
      <c r="I18" s="105"/>
      <c r="K18" s="59"/>
    </row>
    <row r="19" spans="1:11" ht="24.75" customHeight="1">
      <c r="A19" s="211"/>
      <c r="B19" s="208"/>
      <c r="C19" s="48"/>
      <c r="D19" s="27" t="s">
        <v>46</v>
      </c>
      <c r="E19" s="61">
        <v>18293</v>
      </c>
      <c r="F19" s="55">
        <v>15879</v>
      </c>
      <c r="G19" s="55">
        <v>14479</v>
      </c>
      <c r="H19" s="105"/>
      <c r="I19" s="105"/>
      <c r="K19" s="59"/>
    </row>
    <row r="20" spans="1:11" ht="14.25">
      <c r="A20" s="55"/>
      <c r="B20" s="55"/>
      <c r="C20" s="45" t="s">
        <v>86</v>
      </c>
      <c r="D20" s="8" t="s">
        <v>87</v>
      </c>
      <c r="E20" s="32">
        <v>32524</v>
      </c>
      <c r="F20" s="55">
        <v>45532</v>
      </c>
      <c r="G20" s="71">
        <v>58806</v>
      </c>
      <c r="H20" s="105"/>
      <c r="I20" s="105"/>
      <c r="J20" s="109"/>
      <c r="K20" s="109"/>
    </row>
    <row r="21" spans="1:11" ht="14.25" customHeight="1" hidden="1">
      <c r="A21" s="55"/>
      <c r="B21" s="55"/>
      <c r="C21" s="49"/>
      <c r="D21" s="15"/>
      <c r="E21" s="17"/>
      <c r="F21" s="55"/>
      <c r="G21" s="55"/>
      <c r="H21" s="105"/>
      <c r="I21" s="105"/>
      <c r="K21" s="59"/>
    </row>
    <row r="22" spans="1:11" ht="16.5" customHeight="1">
      <c r="A22" s="209"/>
      <c r="B22" s="55"/>
      <c r="C22" s="50"/>
      <c r="D22" s="22" t="s">
        <v>50</v>
      </c>
      <c r="E22" s="24">
        <f>SUM(E25+E24+E23+E28+E26)</f>
        <v>316639</v>
      </c>
      <c r="F22" s="24">
        <f>SUM(F25+F24+F23+F28+F26)</f>
        <v>312273</v>
      </c>
      <c r="G22" s="56">
        <f>SUM(G23+G24+G25+G26+G27+G28)</f>
        <v>203369</v>
      </c>
      <c r="H22" s="115"/>
      <c r="I22" s="115"/>
      <c r="K22" s="59"/>
    </row>
    <row r="23" spans="1:11" ht="14.25" customHeight="1">
      <c r="A23" s="210"/>
      <c r="B23" s="56" t="s">
        <v>71</v>
      </c>
      <c r="C23" s="45" t="s">
        <v>7</v>
      </c>
      <c r="D23" s="15" t="s">
        <v>102</v>
      </c>
      <c r="E23" s="31">
        <v>89204</v>
      </c>
      <c r="F23" s="89">
        <v>89204</v>
      </c>
      <c r="G23" s="55">
        <v>64998</v>
      </c>
      <c r="H23" s="105"/>
      <c r="I23" s="105"/>
      <c r="K23" s="59"/>
    </row>
    <row r="24" spans="1:11" ht="13.5" customHeight="1">
      <c r="A24" s="210"/>
      <c r="B24" s="56" t="s">
        <v>73</v>
      </c>
      <c r="C24" s="45" t="s">
        <v>16</v>
      </c>
      <c r="D24" s="15" t="s">
        <v>65</v>
      </c>
      <c r="E24" s="31">
        <v>214795</v>
      </c>
      <c r="F24" s="89">
        <v>191544</v>
      </c>
      <c r="G24" s="55">
        <v>203064</v>
      </c>
      <c r="H24" s="105"/>
      <c r="I24" s="105"/>
      <c r="K24" s="59"/>
    </row>
    <row r="25" spans="1:13" ht="14.25" customHeight="1">
      <c r="A25" s="210"/>
      <c r="B25" s="56" t="s">
        <v>73</v>
      </c>
      <c r="C25" s="45" t="s">
        <v>18</v>
      </c>
      <c r="D25" s="15" t="s">
        <v>94</v>
      </c>
      <c r="E25" s="38">
        <v>43000</v>
      </c>
      <c r="F25" s="89">
        <v>68045</v>
      </c>
      <c r="G25" s="55">
        <v>3123</v>
      </c>
      <c r="H25" s="105"/>
      <c r="I25" s="105"/>
      <c r="K25" s="59"/>
      <c r="M25" t="s">
        <v>98</v>
      </c>
    </row>
    <row r="26" spans="1:13" ht="14.25" customHeight="1">
      <c r="A26" s="210"/>
      <c r="B26" s="56" t="s">
        <v>81</v>
      </c>
      <c r="C26" s="45" t="s">
        <v>24</v>
      </c>
      <c r="D26" s="15" t="s">
        <v>95</v>
      </c>
      <c r="E26" s="31">
        <v>5606</v>
      </c>
      <c r="F26" s="89">
        <v>209843</v>
      </c>
      <c r="G26" s="55">
        <v>4122</v>
      </c>
      <c r="H26" s="105"/>
      <c r="I26" s="105"/>
      <c r="K26" s="59"/>
      <c r="M26" t="s">
        <v>96</v>
      </c>
    </row>
    <row r="27" spans="1:11" ht="14.25" customHeight="1" hidden="1">
      <c r="A27" s="210"/>
      <c r="B27" s="56"/>
      <c r="C27" s="45"/>
      <c r="D27" s="15"/>
      <c r="E27" s="31">
        <v>0</v>
      </c>
      <c r="F27" s="89">
        <v>0</v>
      </c>
      <c r="G27" s="96">
        <v>0</v>
      </c>
      <c r="H27" s="105"/>
      <c r="I27" s="105"/>
      <c r="K27" s="105"/>
    </row>
    <row r="28" spans="1:13" ht="15" customHeight="1">
      <c r="A28" s="211"/>
      <c r="B28" s="56" t="s">
        <v>78</v>
      </c>
      <c r="C28" s="51">
        <v>6</v>
      </c>
      <c r="D28" s="37" t="s">
        <v>97</v>
      </c>
      <c r="E28" s="31">
        <v>-35966</v>
      </c>
      <c r="F28" s="89">
        <v>-246363</v>
      </c>
      <c r="G28" s="55">
        <v>-71938</v>
      </c>
      <c r="H28" s="105"/>
      <c r="I28" s="105"/>
      <c r="K28" s="59"/>
      <c r="M28" s="97" t="s">
        <v>101</v>
      </c>
    </row>
    <row r="29" spans="1:13" ht="0.75" customHeight="1">
      <c r="A29" s="77"/>
      <c r="B29" s="78"/>
      <c r="C29" s="79"/>
      <c r="D29" s="80"/>
      <c r="E29" s="81"/>
      <c r="F29" s="82"/>
      <c r="G29" s="81"/>
      <c r="K29" s="59"/>
      <c r="M29">
        <v>250454</v>
      </c>
    </row>
    <row r="30" spans="1:8" ht="14.25" hidden="1">
      <c r="A30" s="59"/>
      <c r="B30" s="59"/>
      <c r="C30" s="99"/>
      <c r="D30" s="100"/>
      <c r="E30" s="36"/>
      <c r="F30" s="65"/>
      <c r="G30" s="36"/>
      <c r="H30" s="59"/>
    </row>
    <row r="31" spans="1:7" ht="14.25">
      <c r="A31" s="59"/>
      <c r="B31" s="59"/>
      <c r="C31" s="34"/>
      <c r="D31" s="35"/>
      <c r="E31" s="36"/>
      <c r="F31" s="65"/>
      <c r="G31" s="40"/>
    </row>
    <row r="32" spans="1:9" ht="14.25">
      <c r="A32" s="55"/>
      <c r="B32" s="55"/>
      <c r="C32" s="41"/>
      <c r="D32" s="25" t="s">
        <v>0</v>
      </c>
      <c r="E32" s="25" t="s">
        <v>2</v>
      </c>
      <c r="F32" s="88" t="s">
        <v>53</v>
      </c>
      <c r="G32" s="25" t="s">
        <v>2</v>
      </c>
      <c r="H32" s="101"/>
      <c r="I32" s="102"/>
    </row>
    <row r="33" spans="1:9" ht="14.25">
      <c r="A33" s="55"/>
      <c r="B33" s="55"/>
      <c r="C33" s="42"/>
      <c r="D33" s="26" t="s">
        <v>1</v>
      </c>
      <c r="E33" s="26" t="s">
        <v>85</v>
      </c>
      <c r="F33" s="116" t="s">
        <v>85</v>
      </c>
      <c r="G33" s="108" t="s">
        <v>92</v>
      </c>
      <c r="H33" s="103"/>
      <c r="I33" s="102"/>
    </row>
    <row r="34" spans="1:9" ht="14.25">
      <c r="A34" s="204" t="s">
        <v>75</v>
      </c>
      <c r="B34" s="205"/>
      <c r="C34" s="44" t="s">
        <v>33</v>
      </c>
      <c r="D34" s="8" t="s">
        <v>20</v>
      </c>
      <c r="E34" s="60">
        <f>SUM(E35+E36+E39+E42+E43+E46+E49+E53)</f>
        <v>316639</v>
      </c>
      <c r="F34" s="60">
        <f>SUM(F35+F36+F39+F42+F43+F46+F49+F53)</f>
        <v>247275</v>
      </c>
      <c r="G34" s="60">
        <f>SUM(G35+G36+G39+G42+G43+G46+G49+G53)</f>
        <v>203369</v>
      </c>
      <c r="H34" s="104"/>
      <c r="I34" s="104"/>
    </row>
    <row r="35" spans="1:9" ht="26.25" customHeight="1">
      <c r="A35" s="55">
        <v>623</v>
      </c>
      <c r="B35" s="55"/>
      <c r="C35" s="52" t="s">
        <v>7</v>
      </c>
      <c r="D35" s="83" t="s">
        <v>103</v>
      </c>
      <c r="E35" s="38">
        <v>30110</v>
      </c>
      <c r="F35" s="89">
        <v>30206</v>
      </c>
      <c r="G35" s="38">
        <v>18120</v>
      </c>
      <c r="H35" s="105"/>
      <c r="I35" s="59"/>
    </row>
    <row r="36" spans="1:9" ht="27.75" customHeight="1">
      <c r="A36" s="55">
        <v>623</v>
      </c>
      <c r="B36" s="55"/>
      <c r="C36" s="52" t="s">
        <v>16</v>
      </c>
      <c r="D36" s="84" t="s">
        <v>104</v>
      </c>
      <c r="E36" s="38">
        <f>SUM(E38+E37)</f>
        <v>72530</v>
      </c>
      <c r="F36" s="38">
        <f>SUM(F38+F37)</f>
        <v>59223</v>
      </c>
      <c r="G36" s="38">
        <f>SUM(G38+G37)</f>
        <v>72194</v>
      </c>
      <c r="H36" s="106"/>
      <c r="I36" s="106"/>
    </row>
    <row r="37" spans="1:9" ht="23.25" customHeight="1">
      <c r="A37" s="55"/>
      <c r="B37" s="55"/>
      <c r="C37" s="45" t="s">
        <v>54</v>
      </c>
      <c r="D37" s="85" t="s">
        <v>104</v>
      </c>
      <c r="E37" s="64">
        <v>72530</v>
      </c>
      <c r="F37" s="89">
        <v>59223</v>
      </c>
      <c r="G37" s="64">
        <v>72194</v>
      </c>
      <c r="H37" s="105"/>
      <c r="I37" s="59"/>
    </row>
    <row r="38" spans="1:9" ht="1.5" customHeight="1">
      <c r="A38" s="55"/>
      <c r="B38" s="55"/>
      <c r="C38" s="45" t="s">
        <v>56</v>
      </c>
      <c r="D38" s="10" t="s">
        <v>55</v>
      </c>
      <c r="E38" s="64">
        <v>0</v>
      </c>
      <c r="F38" s="89"/>
      <c r="G38" s="64">
        <v>0</v>
      </c>
      <c r="H38" s="105"/>
      <c r="I38" s="59"/>
    </row>
    <row r="39" spans="1:9" ht="64.5" customHeight="1">
      <c r="A39" s="55">
        <v>623</v>
      </c>
      <c r="B39" s="55"/>
      <c r="C39" s="53" t="s">
        <v>18</v>
      </c>
      <c r="D39" s="57" t="s">
        <v>44</v>
      </c>
      <c r="E39" s="90">
        <f>SUM(E40+E41)</f>
        <v>120929</v>
      </c>
      <c r="F39" s="90">
        <f>SUM(F40+F41+G42)</f>
        <v>64031</v>
      </c>
      <c r="G39" s="90">
        <f>SUM(G40+G41)</f>
        <v>71886</v>
      </c>
      <c r="H39" s="107"/>
      <c r="I39" s="107"/>
    </row>
    <row r="40" spans="1:9" ht="68.25" customHeight="1">
      <c r="A40" s="55"/>
      <c r="B40" s="55"/>
      <c r="C40" s="49" t="s">
        <v>57</v>
      </c>
      <c r="D40" s="27" t="s">
        <v>44</v>
      </c>
      <c r="E40" s="64">
        <v>120929</v>
      </c>
      <c r="F40" s="89">
        <v>64031</v>
      </c>
      <c r="G40" s="64">
        <v>71886</v>
      </c>
      <c r="H40" s="105"/>
      <c r="I40" s="59"/>
    </row>
    <row r="41" spans="1:9" ht="14.25" hidden="1">
      <c r="A41" s="55"/>
      <c r="B41" s="55"/>
      <c r="C41" s="49" t="s">
        <v>58</v>
      </c>
      <c r="D41" s="10" t="s">
        <v>55</v>
      </c>
      <c r="E41" s="64">
        <v>0</v>
      </c>
      <c r="F41" s="89"/>
      <c r="G41" s="64">
        <v>0</v>
      </c>
      <c r="H41" s="105"/>
      <c r="I41" s="59"/>
    </row>
    <row r="42" spans="1:9" ht="17.25" customHeight="1">
      <c r="A42" s="55">
        <v>627</v>
      </c>
      <c r="B42" s="55"/>
      <c r="C42" s="49" t="s">
        <v>58</v>
      </c>
      <c r="D42" s="32" t="s">
        <v>77</v>
      </c>
      <c r="E42" s="90">
        <v>0</v>
      </c>
      <c r="F42" s="90">
        <v>24240</v>
      </c>
      <c r="G42" s="90">
        <v>0</v>
      </c>
      <c r="H42" s="107"/>
      <c r="I42" s="59"/>
    </row>
    <row r="43" spans="1:9" ht="27" customHeight="1">
      <c r="A43" s="55">
        <v>623</v>
      </c>
      <c r="B43" s="55"/>
      <c r="C43" s="52" t="s">
        <v>24</v>
      </c>
      <c r="D43" s="27" t="s">
        <v>46</v>
      </c>
      <c r="E43" s="90">
        <f>SUM(E44+E45)</f>
        <v>20830</v>
      </c>
      <c r="F43" s="90">
        <f>SUM(F44+F45)</f>
        <v>29279</v>
      </c>
      <c r="G43" s="90">
        <f>SUM(G44+G45)</f>
        <v>30169</v>
      </c>
      <c r="H43" s="107"/>
      <c r="I43" s="107"/>
    </row>
    <row r="44" spans="1:9" ht="27" customHeight="1">
      <c r="A44" s="55"/>
      <c r="B44" s="55"/>
      <c r="C44" s="49" t="s">
        <v>59</v>
      </c>
      <c r="D44" s="27" t="s">
        <v>46</v>
      </c>
      <c r="E44" s="39">
        <v>20830</v>
      </c>
      <c r="F44" s="89">
        <v>29279</v>
      </c>
      <c r="G44" s="39">
        <v>30169</v>
      </c>
      <c r="H44" s="105"/>
      <c r="I44" s="59"/>
    </row>
    <row r="45" spans="1:9" ht="14.25" hidden="1">
      <c r="A45" s="55"/>
      <c r="B45" s="55"/>
      <c r="C45" s="49" t="s">
        <v>60</v>
      </c>
      <c r="D45" s="86" t="s">
        <v>55</v>
      </c>
      <c r="E45" s="39">
        <v>0</v>
      </c>
      <c r="F45" s="89">
        <v>0</v>
      </c>
      <c r="G45" s="39">
        <v>0</v>
      </c>
      <c r="H45" s="105"/>
      <c r="I45" s="59"/>
    </row>
    <row r="46" spans="1:9" ht="15.75" customHeight="1">
      <c r="A46" s="55">
        <v>623</v>
      </c>
      <c r="B46" s="55"/>
      <c r="C46" s="52" t="s">
        <v>26</v>
      </c>
      <c r="D46" s="27" t="s">
        <v>27</v>
      </c>
      <c r="E46" s="38">
        <f>SUM(E48+E47)</f>
        <v>4500</v>
      </c>
      <c r="F46" s="38">
        <f>SUM(F48+F47)</f>
        <v>0</v>
      </c>
      <c r="G46" s="38">
        <f>SUM(G48+G47)</f>
        <v>4500</v>
      </c>
      <c r="H46" s="106"/>
      <c r="I46" s="106"/>
    </row>
    <row r="47" spans="1:9" ht="14.25" customHeight="1">
      <c r="A47" s="55"/>
      <c r="B47" s="55"/>
      <c r="C47" s="49" t="s">
        <v>61</v>
      </c>
      <c r="D47" s="27" t="s">
        <v>27</v>
      </c>
      <c r="E47" s="64">
        <v>4500</v>
      </c>
      <c r="F47" s="89">
        <v>0</v>
      </c>
      <c r="G47" s="64">
        <v>4500</v>
      </c>
      <c r="H47" s="105"/>
      <c r="I47" s="59"/>
    </row>
    <row r="48" spans="1:9" ht="14.25" hidden="1">
      <c r="A48" s="55"/>
      <c r="B48" s="55"/>
      <c r="C48" s="49" t="s">
        <v>62</v>
      </c>
      <c r="D48" s="86" t="s">
        <v>55</v>
      </c>
      <c r="E48" s="64">
        <v>0</v>
      </c>
      <c r="F48" s="89"/>
      <c r="G48" s="64">
        <v>0</v>
      </c>
      <c r="H48" s="105"/>
      <c r="I48" s="59"/>
    </row>
    <row r="49" spans="1:9" ht="27.75" customHeight="1">
      <c r="A49" s="55">
        <v>623</v>
      </c>
      <c r="B49" s="55"/>
      <c r="C49" s="52" t="s">
        <v>28</v>
      </c>
      <c r="D49" s="27" t="s">
        <v>29</v>
      </c>
      <c r="E49" s="90">
        <f>SUM(E51+E50)</f>
        <v>4500</v>
      </c>
      <c r="F49" s="90">
        <f>SUM(F51+F50)</f>
        <v>0</v>
      </c>
      <c r="G49" s="90">
        <f>SUM(G51+G50)</f>
        <v>6500</v>
      </c>
      <c r="H49" s="107"/>
      <c r="I49" s="107"/>
    </row>
    <row r="50" spans="1:9" ht="24.75" customHeight="1">
      <c r="A50" s="55"/>
      <c r="B50" s="55"/>
      <c r="C50" s="49" t="s">
        <v>63</v>
      </c>
      <c r="D50" s="27" t="s">
        <v>29</v>
      </c>
      <c r="E50" s="64">
        <v>4500</v>
      </c>
      <c r="F50" s="89">
        <v>0</v>
      </c>
      <c r="G50" s="64">
        <v>6500</v>
      </c>
      <c r="H50" s="105"/>
      <c r="I50" s="59"/>
    </row>
    <row r="51" spans="1:9" ht="14.25" hidden="1">
      <c r="A51" s="55"/>
      <c r="B51" s="55"/>
      <c r="C51" s="49" t="s">
        <v>64</v>
      </c>
      <c r="D51" s="86" t="s">
        <v>55</v>
      </c>
      <c r="E51" s="64">
        <v>0</v>
      </c>
      <c r="F51" s="89"/>
      <c r="G51" s="64">
        <v>0</v>
      </c>
      <c r="H51" s="105"/>
      <c r="I51" s="59"/>
    </row>
    <row r="52" spans="1:9" ht="14.25" hidden="1">
      <c r="A52" s="55"/>
      <c r="B52" s="55"/>
      <c r="C52" s="49"/>
      <c r="D52" s="86"/>
      <c r="E52" s="64"/>
      <c r="F52" s="89"/>
      <c r="G52" s="64"/>
      <c r="H52" s="105"/>
      <c r="I52" s="59"/>
    </row>
    <row r="53" spans="1:9" ht="14.25">
      <c r="A53" s="55"/>
      <c r="B53" s="55"/>
      <c r="C53" s="54">
        <v>7</v>
      </c>
      <c r="D53" s="86" t="s">
        <v>52</v>
      </c>
      <c r="E53" s="90">
        <v>63240</v>
      </c>
      <c r="F53" s="90">
        <v>40296</v>
      </c>
      <c r="G53" s="90">
        <v>0</v>
      </c>
      <c r="H53" s="107"/>
      <c r="I53" s="59"/>
    </row>
    <row r="54" spans="3:8" ht="14.25">
      <c r="C54" s="1"/>
      <c r="D54" s="1"/>
      <c r="E54" s="1"/>
      <c r="H54" s="91"/>
    </row>
    <row r="55" spans="3:8" ht="14.25">
      <c r="C55" s="1"/>
      <c r="D55" s="1" t="s">
        <v>38</v>
      </c>
      <c r="E55" s="1"/>
      <c r="H55" s="91"/>
    </row>
    <row r="56" spans="3:8" ht="14.25">
      <c r="C56" s="1"/>
      <c r="D56" s="1" t="s">
        <v>39</v>
      </c>
      <c r="E56" s="1"/>
      <c r="H56" s="91"/>
    </row>
    <row r="57" spans="3:8" ht="14.25">
      <c r="C57" s="1"/>
      <c r="D57" s="1" t="s">
        <v>41</v>
      </c>
      <c r="E57" s="1"/>
      <c r="H57" s="91"/>
    </row>
    <row r="58" spans="3:8" ht="14.25">
      <c r="C58" s="1"/>
      <c r="D58" s="1"/>
      <c r="E58" s="1"/>
      <c r="H58" s="91"/>
    </row>
  </sheetData>
  <sheetProtection/>
  <mergeCells count="12">
    <mergeCell ref="F1:G1"/>
    <mergeCell ref="C2:E2"/>
    <mergeCell ref="C3:E3"/>
    <mergeCell ref="A6:A7"/>
    <mergeCell ref="B6:B7"/>
    <mergeCell ref="C6:C7"/>
    <mergeCell ref="A9:B9"/>
    <mergeCell ref="A10:A19"/>
    <mergeCell ref="B10:B19"/>
    <mergeCell ref="A22:A28"/>
    <mergeCell ref="A34:B34"/>
    <mergeCell ref="D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4">
      <selection activeCell="D17" sqref="D17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5.8515625" style="0" customWidth="1"/>
    <col min="4" max="4" width="70.140625" style="0" customWidth="1"/>
    <col min="5" max="6" width="0" style="0" hidden="1" customWidth="1"/>
  </cols>
  <sheetData>
    <row r="1" spans="3:7" ht="18.75">
      <c r="C1" s="1"/>
      <c r="D1" s="198" t="s">
        <v>30</v>
      </c>
      <c r="E1" s="198"/>
      <c r="F1" s="196"/>
      <c r="G1" s="196"/>
    </row>
    <row r="2" spans="3:5" ht="14.25">
      <c r="C2" s="197" t="s">
        <v>31</v>
      </c>
      <c r="D2" s="197"/>
      <c r="E2" s="197"/>
    </row>
    <row r="3" spans="3:5" ht="14.25">
      <c r="C3" s="197" t="s">
        <v>91</v>
      </c>
      <c r="D3" s="197"/>
      <c r="E3" s="197"/>
    </row>
    <row r="4" spans="3:5" ht="14.25">
      <c r="C4" s="20"/>
      <c r="D4" s="20"/>
      <c r="E4" s="20"/>
    </row>
    <row r="5" spans="3:5" ht="14.25">
      <c r="C5" s="1"/>
      <c r="D5" s="1"/>
      <c r="E5" s="1"/>
    </row>
    <row r="6" spans="1:9" ht="14.25">
      <c r="A6" s="199" t="s">
        <v>66</v>
      </c>
      <c r="B6" s="200" t="s">
        <v>69</v>
      </c>
      <c r="C6" s="202" t="s">
        <v>67</v>
      </c>
      <c r="D6" s="25" t="s">
        <v>0</v>
      </c>
      <c r="E6" s="25" t="s">
        <v>2</v>
      </c>
      <c r="F6" s="25" t="s">
        <v>53</v>
      </c>
      <c r="G6" s="25" t="s">
        <v>2</v>
      </c>
      <c r="H6" s="88" t="s">
        <v>93</v>
      </c>
      <c r="I6" s="25" t="s">
        <v>2</v>
      </c>
    </row>
    <row r="7" spans="1:9" ht="27" customHeight="1">
      <c r="A7" s="199"/>
      <c r="B7" s="201"/>
      <c r="C7" s="203"/>
      <c r="D7" s="26" t="s">
        <v>1</v>
      </c>
      <c r="E7" s="26" t="s">
        <v>85</v>
      </c>
      <c r="F7" s="26" t="s">
        <v>79</v>
      </c>
      <c r="G7" s="26" t="s">
        <v>85</v>
      </c>
      <c r="H7" s="87">
        <v>2016</v>
      </c>
      <c r="I7" s="26" t="s">
        <v>92</v>
      </c>
    </row>
    <row r="8" spans="1:11" ht="14.25">
      <c r="A8" s="55"/>
      <c r="B8" s="56" t="s">
        <v>71</v>
      </c>
      <c r="C8" s="43" t="s">
        <v>47</v>
      </c>
      <c r="D8" s="28" t="s">
        <v>48</v>
      </c>
      <c r="E8" s="29">
        <v>173264</v>
      </c>
      <c r="F8" s="66">
        <v>173264</v>
      </c>
      <c r="G8" s="29">
        <v>89204</v>
      </c>
      <c r="H8" s="55">
        <v>89204</v>
      </c>
      <c r="I8" s="92">
        <v>64998</v>
      </c>
      <c r="K8" s="55">
        <v>64998</v>
      </c>
    </row>
    <row r="9" spans="1:11" ht="14.25">
      <c r="A9" s="204" t="s">
        <v>68</v>
      </c>
      <c r="B9" s="205"/>
      <c r="C9" s="44" t="s">
        <v>49</v>
      </c>
      <c r="D9" s="8" t="s">
        <v>5</v>
      </c>
      <c r="E9" s="8">
        <v>167623</v>
      </c>
      <c r="F9" s="95">
        <f>SUM(F12+F16+F20)</f>
        <v>167952</v>
      </c>
      <c r="G9" s="63">
        <f>SUM(G10+G20+G21)</f>
        <v>214795</v>
      </c>
      <c r="H9" s="63">
        <f>SUM(H10+H20+H21)</f>
        <v>191544</v>
      </c>
      <c r="I9" s="63">
        <f>SUM(I10+I20+I21)</f>
        <v>243752</v>
      </c>
      <c r="K9" s="63">
        <f>SUM(K10+K20+K21)</f>
        <v>216009</v>
      </c>
    </row>
    <row r="10" spans="1:11" ht="14.25">
      <c r="A10" s="209"/>
      <c r="B10" s="206" t="s">
        <v>70</v>
      </c>
      <c r="C10" s="45" t="s">
        <v>7</v>
      </c>
      <c r="D10" s="8" t="s">
        <v>89</v>
      </c>
      <c r="E10" s="61">
        <f>SUM(E12+E16)</f>
        <v>167623.429</v>
      </c>
      <c r="F10" s="67">
        <v>196878</v>
      </c>
      <c r="G10" s="61">
        <f>SUM(G12+G16)</f>
        <v>182271</v>
      </c>
      <c r="H10" s="61">
        <f>SUM(H12+H16)</f>
        <v>146012</v>
      </c>
      <c r="I10" s="61">
        <f>SUM(I12+I16)</f>
        <v>184946</v>
      </c>
      <c r="K10" s="61">
        <f>SUM(K12+K16)</f>
        <v>157203</v>
      </c>
    </row>
    <row r="11" spans="1:11" ht="14.25">
      <c r="A11" s="210"/>
      <c r="B11" s="207"/>
      <c r="C11" s="46"/>
      <c r="D11" s="10"/>
      <c r="E11" s="10"/>
      <c r="F11" s="67"/>
      <c r="G11" s="10"/>
      <c r="H11" s="55"/>
      <c r="I11" s="55"/>
      <c r="K11" s="55"/>
    </row>
    <row r="12" spans="1:11" ht="14.25">
      <c r="A12" s="210"/>
      <c r="B12" s="207"/>
      <c r="C12" s="44" t="s">
        <v>9</v>
      </c>
      <c r="D12" s="8" t="s">
        <v>10</v>
      </c>
      <c r="E12" s="63">
        <f>SUM(E13+E14+E15)</f>
        <v>77143.117</v>
      </c>
      <c r="F12" s="63">
        <f>SUM(F13+F14+F15)</f>
        <v>55088</v>
      </c>
      <c r="G12" s="63">
        <f>SUM(G13+G14+G15)</f>
        <v>77740</v>
      </c>
      <c r="H12" s="63">
        <f>SUM(H13+H14+H15)</f>
        <v>55278</v>
      </c>
      <c r="I12" s="63">
        <f>SUM(I13+I14+I15)</f>
        <v>78873</v>
      </c>
      <c r="K12" s="63">
        <f>SUM(K13+K14+K15)</f>
        <v>67041</v>
      </c>
    </row>
    <row r="13" spans="1:11" ht="39.75" customHeight="1">
      <c r="A13" s="210"/>
      <c r="B13" s="207"/>
      <c r="C13" s="46"/>
      <c r="D13" s="72" t="s">
        <v>90</v>
      </c>
      <c r="E13" s="61">
        <v>34145</v>
      </c>
      <c r="F13" s="67">
        <v>24380</v>
      </c>
      <c r="G13" s="61">
        <v>34384</v>
      </c>
      <c r="H13" s="55">
        <v>24467</v>
      </c>
      <c r="I13" s="55">
        <v>34911</v>
      </c>
      <c r="K13" s="55">
        <v>29674</v>
      </c>
    </row>
    <row r="14" spans="1:11" ht="72" customHeight="1">
      <c r="A14" s="210"/>
      <c r="B14" s="207"/>
      <c r="C14" s="47"/>
      <c r="D14" s="27" t="s">
        <v>44</v>
      </c>
      <c r="E14" s="62">
        <f>SUM(12646505*2.9)/1000</f>
        <v>36674.8645</v>
      </c>
      <c r="F14" s="39">
        <v>26186</v>
      </c>
      <c r="G14" s="62">
        <v>36958</v>
      </c>
      <c r="H14" s="55">
        <v>26280</v>
      </c>
      <c r="I14" s="55">
        <v>37497</v>
      </c>
      <c r="K14" s="55">
        <v>31872</v>
      </c>
    </row>
    <row r="15" spans="1:11" ht="32.25" customHeight="1">
      <c r="A15" s="210"/>
      <c r="B15" s="207"/>
      <c r="C15" s="46"/>
      <c r="D15" s="27" t="s">
        <v>46</v>
      </c>
      <c r="E15" s="61">
        <f>SUM(12646505*0.5)/1000</f>
        <v>6323.2525</v>
      </c>
      <c r="F15" s="67">
        <v>4522</v>
      </c>
      <c r="G15" s="61">
        <v>6398</v>
      </c>
      <c r="H15" s="55">
        <v>4531</v>
      </c>
      <c r="I15" s="55">
        <v>6465</v>
      </c>
      <c r="K15" s="55">
        <v>5495</v>
      </c>
    </row>
    <row r="16" spans="1:11" ht="14.25">
      <c r="A16" s="210"/>
      <c r="B16" s="207"/>
      <c r="C16" s="44" t="s">
        <v>11</v>
      </c>
      <c r="D16" s="8" t="s">
        <v>12</v>
      </c>
      <c r="E16" s="63">
        <f>SUM(E17+E18+E19)</f>
        <v>90480.312</v>
      </c>
      <c r="F16" s="63">
        <f>SUM(F17+F18+F19)</f>
        <v>82715</v>
      </c>
      <c r="G16" s="63">
        <f>SUM(G17+G18+G19)</f>
        <v>104531</v>
      </c>
      <c r="H16" s="63">
        <f>SUM(H17+H18+H19)</f>
        <v>90734</v>
      </c>
      <c r="I16" s="63">
        <f>SUM(I17+I18+I19)</f>
        <v>106073</v>
      </c>
      <c r="K16" s="63">
        <f>SUM(K17+K18+K19)</f>
        <v>90162</v>
      </c>
    </row>
    <row r="17" spans="1:11" ht="41.25" customHeight="1">
      <c r="A17" s="210"/>
      <c r="B17" s="207"/>
      <c r="C17" s="48"/>
      <c r="D17" s="72" t="s">
        <v>88</v>
      </c>
      <c r="E17" s="61">
        <f>SUM(11310039*3.5)/1000</f>
        <v>39585.1365</v>
      </c>
      <c r="F17" s="67">
        <v>36188</v>
      </c>
      <c r="G17" s="61">
        <v>45732</v>
      </c>
      <c r="H17" s="55">
        <v>39696</v>
      </c>
      <c r="I17" s="55">
        <v>46407</v>
      </c>
      <c r="K17" s="55">
        <v>39446</v>
      </c>
    </row>
    <row r="18" spans="1:11" ht="67.5" customHeight="1">
      <c r="A18" s="210"/>
      <c r="B18" s="207"/>
      <c r="C18" s="48"/>
      <c r="D18" s="27" t="s">
        <v>44</v>
      </c>
      <c r="E18" s="61">
        <f>SUM(11310039*3.1)/1000</f>
        <v>35061.1209</v>
      </c>
      <c r="F18" s="67">
        <v>32052</v>
      </c>
      <c r="G18" s="61">
        <v>40506</v>
      </c>
      <c r="H18" s="55">
        <v>35159</v>
      </c>
      <c r="I18" s="55">
        <v>41103</v>
      </c>
      <c r="K18" s="55">
        <v>34937</v>
      </c>
    </row>
    <row r="19" spans="1:11" ht="36" customHeight="1">
      <c r="A19" s="211"/>
      <c r="B19" s="208"/>
      <c r="C19" s="48"/>
      <c r="D19" s="27" t="s">
        <v>46</v>
      </c>
      <c r="E19" s="61">
        <f>SUM(11310039*1.4)/1000</f>
        <v>15834.0546</v>
      </c>
      <c r="F19" s="67">
        <v>14475</v>
      </c>
      <c r="G19" s="61">
        <v>18293</v>
      </c>
      <c r="H19" s="55">
        <v>15879</v>
      </c>
      <c r="I19" s="55">
        <v>18563</v>
      </c>
      <c r="K19" s="55">
        <v>15779</v>
      </c>
    </row>
    <row r="20" spans="1:11" ht="14.25">
      <c r="A20" s="55"/>
      <c r="B20" s="55"/>
      <c r="C20" s="45" t="s">
        <v>86</v>
      </c>
      <c r="D20" s="8" t="s">
        <v>87</v>
      </c>
      <c r="E20" s="32">
        <v>0</v>
      </c>
      <c r="F20" s="71">
        <v>30149</v>
      </c>
      <c r="G20" s="32">
        <v>32524</v>
      </c>
      <c r="H20" s="55">
        <v>45532</v>
      </c>
      <c r="I20" s="93">
        <v>58806</v>
      </c>
      <c r="J20" s="94"/>
      <c r="K20" s="71">
        <v>58806</v>
      </c>
    </row>
    <row r="21" spans="1:11" ht="14.25">
      <c r="A21" s="55"/>
      <c r="B21" s="55"/>
      <c r="C21" s="49"/>
      <c r="D21" s="15"/>
      <c r="E21" s="17"/>
      <c r="F21" s="68"/>
      <c r="G21" s="17"/>
      <c r="H21" s="55"/>
      <c r="I21" s="55"/>
      <c r="K21" s="55"/>
    </row>
    <row r="22" spans="1:11" ht="17.25" customHeight="1">
      <c r="A22" s="209"/>
      <c r="B22" s="55"/>
      <c r="C22" s="50"/>
      <c r="D22" s="22" t="s">
        <v>50</v>
      </c>
      <c r="E22" s="24">
        <f>SUM(E25+E24+E23+E28+E29)</f>
        <v>370422</v>
      </c>
      <c r="F22" s="69">
        <f>SUM(F23++F24+F25+F26+F28+F29)</f>
        <v>376474</v>
      </c>
      <c r="G22" s="24">
        <f>SUM(G25+G24+G23+G28+G26)</f>
        <v>316639</v>
      </c>
      <c r="H22" s="24">
        <f>SUM(H25+H24+H23+H28+H26)</f>
        <v>312273</v>
      </c>
      <c r="I22" s="24">
        <f>SUM(I25+I24+I23+I28+I26)</f>
        <v>262873</v>
      </c>
      <c r="K22" s="55">
        <f>SUM(K23+K24+K25+K26+K27+K28)</f>
        <v>250454</v>
      </c>
    </row>
    <row r="23" spans="1:11" ht="18.75" customHeight="1">
      <c r="A23" s="210"/>
      <c r="B23" s="56" t="s">
        <v>71</v>
      </c>
      <c r="C23" s="45" t="s">
        <v>7</v>
      </c>
      <c r="D23" s="15" t="s">
        <v>80</v>
      </c>
      <c r="E23" s="31">
        <v>173264</v>
      </c>
      <c r="F23" s="38">
        <v>173264</v>
      </c>
      <c r="G23" s="31">
        <v>89204</v>
      </c>
      <c r="H23" s="89">
        <v>89204</v>
      </c>
      <c r="I23" s="92">
        <v>64998</v>
      </c>
      <c r="K23" s="55">
        <v>64998</v>
      </c>
    </row>
    <row r="24" spans="1:11" ht="16.5" customHeight="1">
      <c r="A24" s="210"/>
      <c r="B24" s="56" t="s">
        <v>73</v>
      </c>
      <c r="C24" s="45" t="s">
        <v>16</v>
      </c>
      <c r="D24" s="15" t="s">
        <v>65</v>
      </c>
      <c r="E24" s="31">
        <v>167623</v>
      </c>
      <c r="F24" s="38">
        <v>167952</v>
      </c>
      <c r="G24" s="31">
        <v>214795</v>
      </c>
      <c r="H24" s="89">
        <v>191544</v>
      </c>
      <c r="I24" s="55">
        <v>243752</v>
      </c>
      <c r="K24" s="55">
        <v>216009</v>
      </c>
    </row>
    <row r="25" spans="1:13" ht="24" customHeight="1">
      <c r="A25" s="210"/>
      <c r="B25" s="56" t="s">
        <v>73</v>
      </c>
      <c r="C25" s="45" t="s">
        <v>18</v>
      </c>
      <c r="D25" s="15" t="s">
        <v>94</v>
      </c>
      <c r="E25" s="38">
        <v>88500</v>
      </c>
      <c r="F25" s="38">
        <v>72116</v>
      </c>
      <c r="G25" s="38">
        <v>43000</v>
      </c>
      <c r="H25" s="89">
        <v>68045</v>
      </c>
      <c r="I25" s="55">
        <v>3123</v>
      </c>
      <c r="K25" s="55">
        <v>3123</v>
      </c>
      <c r="M25" t="s">
        <v>98</v>
      </c>
    </row>
    <row r="26" spans="1:13" ht="18" customHeight="1">
      <c r="A26" s="210"/>
      <c r="B26" s="56" t="s">
        <v>81</v>
      </c>
      <c r="C26" s="45" t="s">
        <v>24</v>
      </c>
      <c r="D26" s="15" t="s">
        <v>95</v>
      </c>
      <c r="E26" s="31">
        <v>0</v>
      </c>
      <c r="F26" s="38">
        <v>15009</v>
      </c>
      <c r="G26" s="31">
        <v>5606</v>
      </c>
      <c r="H26" s="89">
        <v>209843</v>
      </c>
      <c r="I26" s="55">
        <v>3917</v>
      </c>
      <c r="K26" s="55">
        <v>4122</v>
      </c>
      <c r="M26" t="s">
        <v>96</v>
      </c>
    </row>
    <row r="27" spans="1:11" ht="17.25" customHeight="1">
      <c r="A27" s="210"/>
      <c r="B27" s="56"/>
      <c r="C27" s="45" t="s">
        <v>26</v>
      </c>
      <c r="D27" s="15" t="s">
        <v>99</v>
      </c>
      <c r="E27" s="31">
        <v>0</v>
      </c>
      <c r="F27" s="38">
        <v>0</v>
      </c>
      <c r="G27" s="31">
        <v>0</v>
      </c>
      <c r="H27" s="89">
        <v>0</v>
      </c>
      <c r="I27" s="55">
        <v>32124</v>
      </c>
      <c r="K27" s="96">
        <v>32124</v>
      </c>
    </row>
    <row r="28" spans="1:13" ht="18" customHeight="1">
      <c r="A28" s="211"/>
      <c r="B28" s="56" t="s">
        <v>78</v>
      </c>
      <c r="C28" s="51">
        <v>6</v>
      </c>
      <c r="D28" s="37" t="s">
        <v>97</v>
      </c>
      <c r="E28" s="31">
        <v>-58965</v>
      </c>
      <c r="F28" s="38">
        <v>-51867</v>
      </c>
      <c r="G28" s="31">
        <v>-35966</v>
      </c>
      <c r="H28" s="89">
        <v>-246363</v>
      </c>
      <c r="I28" s="55">
        <v>-52917</v>
      </c>
      <c r="K28" s="55">
        <v>-69922</v>
      </c>
      <c r="M28" s="97" t="s">
        <v>100</v>
      </c>
    </row>
    <row r="29" spans="1:13" ht="14.25">
      <c r="A29" s="77"/>
      <c r="B29" s="78"/>
      <c r="C29" s="79"/>
      <c r="D29" s="80"/>
      <c r="E29" s="81"/>
      <c r="F29" s="82"/>
      <c r="G29" s="81"/>
      <c r="K29" s="55"/>
      <c r="M29">
        <v>250454</v>
      </c>
    </row>
    <row r="30" spans="1:8" ht="14.25">
      <c r="A30" s="58"/>
      <c r="B30" s="98"/>
      <c r="C30" s="99"/>
      <c r="D30" s="100"/>
      <c r="E30" s="36"/>
      <c r="F30" s="65"/>
      <c r="G30" s="36"/>
      <c r="H30" s="59"/>
    </row>
    <row r="31" spans="1:7" ht="14.25">
      <c r="A31" s="59"/>
      <c r="B31" s="59"/>
      <c r="C31" s="34"/>
      <c r="D31" s="35"/>
      <c r="E31" s="36"/>
      <c r="F31" s="65"/>
      <c r="G31" s="40"/>
    </row>
    <row r="32" spans="1:9" ht="14.25">
      <c r="A32" s="55"/>
      <c r="B32" s="55"/>
      <c r="C32" s="41"/>
      <c r="D32" s="25" t="s">
        <v>0</v>
      </c>
      <c r="E32" s="25" t="s">
        <v>2</v>
      </c>
      <c r="F32" s="25" t="s">
        <v>53</v>
      </c>
      <c r="G32" s="25" t="s">
        <v>2</v>
      </c>
      <c r="H32" s="88" t="s">
        <v>53</v>
      </c>
      <c r="I32" s="25" t="s">
        <v>2</v>
      </c>
    </row>
    <row r="33" spans="1:9" ht="14.25">
      <c r="A33" s="55"/>
      <c r="B33" s="55"/>
      <c r="C33" s="42"/>
      <c r="D33" s="26" t="s">
        <v>1</v>
      </c>
      <c r="E33" s="26" t="s">
        <v>79</v>
      </c>
      <c r="F33" s="26" t="s">
        <v>79</v>
      </c>
      <c r="G33" s="26" t="s">
        <v>85</v>
      </c>
      <c r="H33" s="87">
        <v>2016</v>
      </c>
      <c r="I33" s="26" t="s">
        <v>92</v>
      </c>
    </row>
    <row r="34" spans="1:9" ht="14.25">
      <c r="A34" s="204" t="s">
        <v>75</v>
      </c>
      <c r="B34" s="205"/>
      <c r="C34" s="44" t="s">
        <v>33</v>
      </c>
      <c r="D34" s="8" t="s">
        <v>20</v>
      </c>
      <c r="E34" s="8">
        <f>SUM(E35+E36+E39+E42+E43+E46+E49+E52)</f>
        <v>473212</v>
      </c>
      <c r="F34" s="60">
        <f>SUM(F35+F36+F39+F43+F46+F50+F52)</f>
        <v>281616</v>
      </c>
      <c r="G34" s="60">
        <f>SUM(G35+G36+G39+G42+G43+G46+G49+G52)</f>
        <v>316639</v>
      </c>
      <c r="H34" s="60">
        <f>SUM(H35+H36+H39+H42+H43+H46+H49+H52)</f>
        <v>247275</v>
      </c>
      <c r="I34" s="60">
        <f>SUM(I35+I36+I39+I42+I43+I46+I49+I52)</f>
        <v>250454</v>
      </c>
    </row>
    <row r="35" spans="1:9" ht="28.5" customHeight="1">
      <c r="A35" s="55">
        <v>623</v>
      </c>
      <c r="B35" s="55"/>
      <c r="C35" s="52" t="s">
        <v>7</v>
      </c>
      <c r="D35" s="83" t="s">
        <v>21</v>
      </c>
      <c r="E35" s="31">
        <v>30440</v>
      </c>
      <c r="F35" s="38">
        <v>32976</v>
      </c>
      <c r="G35" s="38">
        <v>30110</v>
      </c>
      <c r="H35" s="89">
        <v>30206</v>
      </c>
      <c r="I35" s="55">
        <v>18120</v>
      </c>
    </row>
    <row r="36" spans="1:9" ht="30" customHeight="1">
      <c r="A36" s="55">
        <v>623</v>
      </c>
      <c r="B36" s="55"/>
      <c r="C36" s="52" t="s">
        <v>16</v>
      </c>
      <c r="D36" s="84" t="s">
        <v>45</v>
      </c>
      <c r="E36" s="31">
        <f>SUM(E38+E37)</f>
        <v>136374</v>
      </c>
      <c r="F36" s="31">
        <f>SUM(F38+F37)</f>
        <v>60392</v>
      </c>
      <c r="G36" s="38">
        <f>SUM(G38+G37)</f>
        <v>72530</v>
      </c>
      <c r="H36" s="38">
        <f>SUM(H38+H37)</f>
        <v>59223</v>
      </c>
      <c r="I36" s="38">
        <f>SUM(I38+I37)</f>
        <v>67194</v>
      </c>
    </row>
    <row r="37" spans="1:9" ht="21" customHeight="1">
      <c r="A37" s="55"/>
      <c r="B37" s="55"/>
      <c r="C37" s="45" t="s">
        <v>54</v>
      </c>
      <c r="D37" s="85" t="s">
        <v>45</v>
      </c>
      <c r="E37" s="11">
        <v>74088</v>
      </c>
      <c r="F37" s="64">
        <v>60392</v>
      </c>
      <c r="G37" s="64">
        <v>72530</v>
      </c>
      <c r="H37" s="89">
        <v>59223</v>
      </c>
      <c r="I37" s="55">
        <v>67194</v>
      </c>
    </row>
    <row r="38" spans="1:9" ht="14.25">
      <c r="A38" s="55"/>
      <c r="B38" s="55"/>
      <c r="C38" s="45" t="s">
        <v>56</v>
      </c>
      <c r="D38" s="10" t="s">
        <v>55</v>
      </c>
      <c r="E38" s="11">
        <v>62286</v>
      </c>
      <c r="F38" s="64">
        <v>0</v>
      </c>
      <c r="G38" s="64">
        <v>0</v>
      </c>
      <c r="H38" s="89"/>
      <c r="I38" s="55"/>
    </row>
    <row r="39" spans="1:9" ht="70.5" customHeight="1">
      <c r="A39" s="55">
        <v>623</v>
      </c>
      <c r="B39" s="55"/>
      <c r="C39" s="53" t="s">
        <v>18</v>
      </c>
      <c r="D39" s="57" t="s">
        <v>44</v>
      </c>
      <c r="E39" s="33">
        <f>SUM(E40+E41+F42)</f>
        <v>231641</v>
      </c>
      <c r="F39" s="33">
        <f>SUM(F40+F41+F42)</f>
        <v>150145</v>
      </c>
      <c r="G39" s="90">
        <f>SUM(G40+G41)</f>
        <v>120929</v>
      </c>
      <c r="H39" s="90">
        <f>SUM(H40+H41+I42)</f>
        <v>64031</v>
      </c>
      <c r="I39" s="90">
        <f>SUM(I40+I41+J42)</f>
        <v>131579</v>
      </c>
    </row>
    <row r="40" spans="1:9" ht="69" customHeight="1">
      <c r="A40" s="55"/>
      <c r="B40" s="55"/>
      <c r="C40" s="49" t="s">
        <v>57</v>
      </c>
      <c r="D40" s="27" t="s">
        <v>44</v>
      </c>
      <c r="E40" s="11">
        <v>70001</v>
      </c>
      <c r="F40" s="11">
        <v>44161</v>
      </c>
      <c r="G40" s="64">
        <v>120929</v>
      </c>
      <c r="H40" s="89">
        <v>64031</v>
      </c>
      <c r="I40" s="55">
        <v>131579</v>
      </c>
    </row>
    <row r="41" spans="1:9" ht="14.25">
      <c r="A41" s="55"/>
      <c r="B41" s="55"/>
      <c r="C41" s="49" t="s">
        <v>58</v>
      </c>
      <c r="D41" s="10" t="s">
        <v>55</v>
      </c>
      <c r="E41" s="11">
        <v>58850</v>
      </c>
      <c r="F41" s="11">
        <v>3194</v>
      </c>
      <c r="G41" s="64">
        <v>0</v>
      </c>
      <c r="H41" s="89"/>
      <c r="I41" s="55"/>
    </row>
    <row r="42" spans="1:9" ht="14.25">
      <c r="A42" s="55">
        <v>627</v>
      </c>
      <c r="B42" s="55"/>
      <c r="C42" s="49" t="s">
        <v>76</v>
      </c>
      <c r="D42" s="32" t="s">
        <v>77</v>
      </c>
      <c r="E42" s="33">
        <v>0</v>
      </c>
      <c r="F42" s="33">
        <v>102790</v>
      </c>
      <c r="G42" s="90">
        <v>0</v>
      </c>
      <c r="H42" s="90">
        <v>24240</v>
      </c>
      <c r="I42" s="55">
        <v>0</v>
      </c>
    </row>
    <row r="43" spans="1:9" ht="40.5" customHeight="1">
      <c r="A43" s="55">
        <v>623</v>
      </c>
      <c r="B43" s="55"/>
      <c r="C43" s="52" t="s">
        <v>24</v>
      </c>
      <c r="D43" s="27" t="s">
        <v>46</v>
      </c>
      <c r="E43" s="33">
        <f>SUM(E44+E45)</f>
        <v>26937</v>
      </c>
      <c r="F43" s="33">
        <f>SUM(F44+F45)</f>
        <v>16903</v>
      </c>
      <c r="G43" s="90">
        <f>SUM(G44+G45)</f>
        <v>20830</v>
      </c>
      <c r="H43" s="90">
        <f>SUM(H44+H45)</f>
        <v>29279</v>
      </c>
      <c r="I43" s="90">
        <f>SUM(I44+I45)</f>
        <v>24561</v>
      </c>
    </row>
    <row r="44" spans="1:9" ht="32.25" customHeight="1">
      <c r="A44" s="55"/>
      <c r="B44" s="55"/>
      <c r="C44" s="49" t="s">
        <v>59</v>
      </c>
      <c r="D44" s="27" t="s">
        <v>46</v>
      </c>
      <c r="E44" s="13">
        <v>14634</v>
      </c>
      <c r="F44" s="13">
        <v>16903</v>
      </c>
      <c r="G44" s="39">
        <v>20830</v>
      </c>
      <c r="H44" s="89">
        <v>29279</v>
      </c>
      <c r="I44" s="55">
        <v>24561</v>
      </c>
    </row>
    <row r="45" spans="1:9" ht="14.25">
      <c r="A45" s="55"/>
      <c r="B45" s="55"/>
      <c r="C45" s="49" t="s">
        <v>60</v>
      </c>
      <c r="D45" s="86" t="s">
        <v>55</v>
      </c>
      <c r="E45" s="13">
        <v>12303</v>
      </c>
      <c r="F45" s="13">
        <v>0</v>
      </c>
      <c r="G45" s="39">
        <v>0</v>
      </c>
      <c r="H45" s="89">
        <v>0</v>
      </c>
      <c r="I45" s="55">
        <v>0</v>
      </c>
    </row>
    <row r="46" spans="1:9" ht="25.5" customHeight="1">
      <c r="A46" s="55">
        <v>623</v>
      </c>
      <c r="B46" s="55"/>
      <c r="C46" s="52" t="s">
        <v>26</v>
      </c>
      <c r="D46" s="27" t="s">
        <v>27</v>
      </c>
      <c r="E46" s="31">
        <f>SUM(E48+E47)</f>
        <v>8100</v>
      </c>
      <c r="F46" s="31">
        <f>SUM(F48+F47)</f>
        <v>4256</v>
      </c>
      <c r="G46" s="38">
        <f>SUM(G48+G47)</f>
        <v>4500</v>
      </c>
      <c r="H46" s="38">
        <f>SUM(H48+H47)</f>
        <v>0</v>
      </c>
      <c r="I46" s="38">
        <f>SUM(I48+I47)</f>
        <v>4500</v>
      </c>
    </row>
    <row r="47" spans="1:9" ht="29.25" customHeight="1">
      <c r="A47" s="55"/>
      <c r="B47" s="55"/>
      <c r="C47" s="49" t="s">
        <v>61</v>
      </c>
      <c r="D47" s="27" t="s">
        <v>27</v>
      </c>
      <c r="E47" s="11">
        <v>4400</v>
      </c>
      <c r="F47" s="11">
        <v>4256</v>
      </c>
      <c r="G47" s="64">
        <v>4500</v>
      </c>
      <c r="H47" s="89">
        <v>0</v>
      </c>
      <c r="I47" s="55">
        <v>4500</v>
      </c>
    </row>
    <row r="48" spans="1:9" ht="14.25">
      <c r="A48" s="55"/>
      <c r="B48" s="55"/>
      <c r="C48" s="49" t="s">
        <v>62</v>
      </c>
      <c r="D48" s="86" t="s">
        <v>55</v>
      </c>
      <c r="E48" s="11">
        <v>3700</v>
      </c>
      <c r="F48" s="11">
        <v>0</v>
      </c>
      <c r="G48" s="64">
        <v>0</v>
      </c>
      <c r="H48" s="89"/>
      <c r="I48" s="55"/>
    </row>
    <row r="49" spans="1:9" ht="30" customHeight="1">
      <c r="A49" s="55">
        <v>623</v>
      </c>
      <c r="B49" s="55"/>
      <c r="C49" s="52" t="s">
        <v>28</v>
      </c>
      <c r="D49" s="27" t="s">
        <v>29</v>
      </c>
      <c r="E49" s="33">
        <f>SUM(E51+E50)</f>
        <v>8280</v>
      </c>
      <c r="F49" s="33">
        <f>SUM(F51+F50)</f>
        <v>3000</v>
      </c>
      <c r="G49" s="90">
        <f>SUM(G51+G50)</f>
        <v>4500</v>
      </c>
      <c r="H49" s="90">
        <f>SUM(H51+H50)</f>
        <v>0</v>
      </c>
      <c r="I49" s="90">
        <f>SUM(I51+I50)</f>
        <v>4500</v>
      </c>
    </row>
    <row r="50" spans="1:9" ht="35.25" customHeight="1">
      <c r="A50" s="55"/>
      <c r="B50" s="55"/>
      <c r="C50" s="49" t="s">
        <v>63</v>
      </c>
      <c r="D50" s="27" t="s">
        <v>29</v>
      </c>
      <c r="E50" s="11">
        <v>4500</v>
      </c>
      <c r="F50" s="11">
        <v>3000</v>
      </c>
      <c r="G50" s="64">
        <v>4500</v>
      </c>
      <c r="H50" s="89">
        <v>0</v>
      </c>
      <c r="I50" s="55">
        <v>4500</v>
      </c>
    </row>
    <row r="51" spans="1:9" ht="14.25">
      <c r="A51" s="55"/>
      <c r="B51" s="55"/>
      <c r="C51" s="49" t="s">
        <v>64</v>
      </c>
      <c r="D51" s="86" t="s">
        <v>55</v>
      </c>
      <c r="E51" s="11">
        <v>3780</v>
      </c>
      <c r="F51" s="11">
        <v>0</v>
      </c>
      <c r="G51" s="64">
        <v>0</v>
      </c>
      <c r="H51" s="89"/>
      <c r="I51" s="55"/>
    </row>
    <row r="52" spans="1:9" ht="14.25">
      <c r="A52" s="55"/>
      <c r="B52" s="55"/>
      <c r="C52" s="54">
        <v>7</v>
      </c>
      <c r="D52" s="86" t="s">
        <v>52</v>
      </c>
      <c r="E52" s="33">
        <v>31440</v>
      </c>
      <c r="F52" s="33">
        <v>13944</v>
      </c>
      <c r="G52" s="90">
        <v>63240</v>
      </c>
      <c r="H52" s="90">
        <v>40296</v>
      </c>
      <c r="I52" s="55">
        <v>0</v>
      </c>
    </row>
    <row r="53" spans="3:8" ht="14.25">
      <c r="C53" s="1"/>
      <c r="D53" s="1"/>
      <c r="E53" s="1"/>
      <c r="H53" s="91"/>
    </row>
    <row r="54" spans="3:8" ht="14.25">
      <c r="C54" s="1"/>
      <c r="D54" s="1" t="s">
        <v>38</v>
      </c>
      <c r="E54" s="1"/>
      <c r="H54" s="91"/>
    </row>
    <row r="55" spans="3:8" ht="14.25">
      <c r="C55" s="1"/>
      <c r="D55" s="1" t="s">
        <v>39</v>
      </c>
      <c r="E55" s="1"/>
      <c r="H55" s="91"/>
    </row>
    <row r="56" spans="3:8" ht="14.25">
      <c r="C56" s="1"/>
      <c r="D56" s="1" t="s">
        <v>41</v>
      </c>
      <c r="E56" s="1"/>
      <c r="H56" s="91"/>
    </row>
    <row r="57" spans="3:8" ht="14.25">
      <c r="C57" s="1"/>
      <c r="D57" s="1"/>
      <c r="E57" s="1"/>
      <c r="H57" s="91"/>
    </row>
  </sheetData>
  <sheetProtection/>
  <mergeCells count="12">
    <mergeCell ref="F1:G1"/>
    <mergeCell ref="C2:E2"/>
    <mergeCell ref="C3:E3"/>
    <mergeCell ref="A6:A7"/>
    <mergeCell ref="B6:B7"/>
    <mergeCell ref="C6:C7"/>
    <mergeCell ref="A9:B9"/>
    <mergeCell ref="A10:A19"/>
    <mergeCell ref="B10:B19"/>
    <mergeCell ref="A22:A28"/>
    <mergeCell ref="A34:B34"/>
    <mergeCell ref="D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0">
      <selection activeCell="D49" sqref="D49"/>
    </sheetView>
  </sheetViews>
  <sheetFormatPr defaultColWidth="9.140625" defaultRowHeight="12.75"/>
  <cols>
    <col min="1" max="1" width="7.140625" style="0" customWidth="1"/>
    <col min="2" max="2" width="9.7109375" style="0" customWidth="1"/>
    <col min="3" max="3" width="5.00390625" style="0" customWidth="1"/>
    <col min="4" max="4" width="80.28125" style="0" customWidth="1"/>
    <col min="5" max="6" width="0" style="0" hidden="1" customWidth="1"/>
    <col min="8" max="8" width="11.57421875" style="0" customWidth="1"/>
    <col min="9" max="9" width="10.57421875" style="0" customWidth="1"/>
  </cols>
  <sheetData>
    <row r="1" spans="3:9" ht="18.75">
      <c r="C1" s="1"/>
      <c r="D1" s="198" t="s">
        <v>30</v>
      </c>
      <c r="E1" s="198"/>
      <c r="F1" s="196"/>
      <c r="G1" s="196"/>
      <c r="H1" s="213" t="s">
        <v>37</v>
      </c>
      <c r="I1" s="213"/>
    </row>
    <row r="2" spans="3:5" ht="14.25">
      <c r="C2" s="197" t="s">
        <v>31</v>
      </c>
      <c r="D2" s="197"/>
      <c r="E2" s="197"/>
    </row>
    <row r="3" spans="3:5" ht="14.25">
      <c r="C3" s="197" t="s">
        <v>106</v>
      </c>
      <c r="D3" s="197"/>
      <c r="E3" s="197"/>
    </row>
    <row r="4" spans="3:5" ht="14.25">
      <c r="C4" s="20"/>
      <c r="D4" s="20"/>
      <c r="E4" s="20"/>
    </row>
    <row r="5" spans="3:5" ht="14.25">
      <c r="C5" s="1"/>
      <c r="D5" s="1"/>
      <c r="E5" s="1"/>
    </row>
    <row r="6" spans="1:9" ht="24" customHeight="1">
      <c r="A6" s="199" t="s">
        <v>66</v>
      </c>
      <c r="B6" s="200" t="s">
        <v>69</v>
      </c>
      <c r="C6" s="202" t="s">
        <v>67</v>
      </c>
      <c r="D6" s="25" t="s">
        <v>0</v>
      </c>
      <c r="E6" s="25" t="s">
        <v>2</v>
      </c>
      <c r="F6" s="25" t="s">
        <v>53</v>
      </c>
      <c r="G6" s="25" t="s">
        <v>2</v>
      </c>
      <c r="H6" s="88" t="s">
        <v>93</v>
      </c>
      <c r="I6" s="25" t="s">
        <v>2</v>
      </c>
    </row>
    <row r="7" spans="1:9" ht="14.25">
      <c r="A7" s="199"/>
      <c r="B7" s="201"/>
      <c r="C7" s="203"/>
      <c r="D7" s="26" t="s">
        <v>1</v>
      </c>
      <c r="E7" s="26" t="s">
        <v>85</v>
      </c>
      <c r="F7" s="26" t="s">
        <v>79</v>
      </c>
      <c r="G7" s="26" t="s">
        <v>92</v>
      </c>
      <c r="H7" s="140" t="s">
        <v>129</v>
      </c>
      <c r="I7" s="26" t="s">
        <v>107</v>
      </c>
    </row>
    <row r="8" spans="1:9" ht="14.25">
      <c r="A8" s="55"/>
      <c r="B8" s="56" t="s">
        <v>71</v>
      </c>
      <c r="C8" s="43" t="s">
        <v>47</v>
      </c>
      <c r="D8" s="28" t="s">
        <v>48</v>
      </c>
      <c r="E8" s="29">
        <v>173264</v>
      </c>
      <c r="F8" s="66">
        <v>173264</v>
      </c>
      <c r="G8" s="29">
        <v>64998</v>
      </c>
      <c r="H8" s="128">
        <v>64998</v>
      </c>
      <c r="I8" s="141">
        <v>125873</v>
      </c>
    </row>
    <row r="9" spans="1:9" ht="14.25">
      <c r="A9" s="204" t="s">
        <v>68</v>
      </c>
      <c r="B9" s="205"/>
      <c r="C9" s="44" t="s">
        <v>49</v>
      </c>
      <c r="D9" s="8" t="s">
        <v>5</v>
      </c>
      <c r="E9" s="8">
        <v>167623</v>
      </c>
      <c r="F9" s="95">
        <f>SUM(F12+F16+F20)</f>
        <v>167952</v>
      </c>
      <c r="G9" s="63">
        <f>SUM(G10+G20+G21)</f>
        <v>203064</v>
      </c>
      <c r="H9" s="119">
        <f>SUM(H10+H20+H21)</f>
        <v>140555</v>
      </c>
      <c r="I9" s="119">
        <f>SUM(I10+I20+I21)</f>
        <v>242641</v>
      </c>
    </row>
    <row r="10" spans="1:9" ht="14.25">
      <c r="A10" s="209"/>
      <c r="B10" s="206" t="s">
        <v>70</v>
      </c>
      <c r="C10" s="45" t="s">
        <v>7</v>
      </c>
      <c r="D10" s="8" t="s">
        <v>89</v>
      </c>
      <c r="E10" s="61">
        <f>SUM(E12+E16)</f>
        <v>167623.429</v>
      </c>
      <c r="F10" s="67">
        <v>196878</v>
      </c>
      <c r="G10" s="61">
        <f>SUM(G12+G16)</f>
        <v>144258</v>
      </c>
      <c r="H10" s="120">
        <f>SUM(H12+H16)</f>
        <v>115104</v>
      </c>
      <c r="I10" s="120">
        <f>SUM(I12+I16)</f>
        <v>214157</v>
      </c>
    </row>
    <row r="11" spans="1:9" ht="14.25" hidden="1">
      <c r="A11" s="210"/>
      <c r="B11" s="207"/>
      <c r="C11" s="46"/>
      <c r="D11" s="10"/>
      <c r="E11" s="10"/>
      <c r="F11" s="67"/>
      <c r="G11" s="10"/>
      <c r="H11" s="117"/>
      <c r="I11" s="117"/>
    </row>
    <row r="12" spans="1:9" ht="14.25">
      <c r="A12" s="210"/>
      <c r="B12" s="207"/>
      <c r="C12" s="44" t="s">
        <v>9</v>
      </c>
      <c r="D12" s="8" t="s">
        <v>10</v>
      </c>
      <c r="E12" s="63">
        <f>SUM(E13+E14+E15)</f>
        <v>77143.117</v>
      </c>
      <c r="F12" s="63">
        <f>SUM(F13+F14+F15)</f>
        <v>55088</v>
      </c>
      <c r="G12" s="63">
        <f>SUM(G13+G14+G15)</f>
        <v>61522</v>
      </c>
      <c r="H12" s="119">
        <f>SUM(H13+H14+H15)</f>
        <v>54586</v>
      </c>
      <c r="I12" s="119">
        <f>SUM(I13+I14+I15)</f>
        <v>120221</v>
      </c>
    </row>
    <row r="13" spans="1:9" ht="23.25" customHeight="1">
      <c r="A13" s="210"/>
      <c r="B13" s="207"/>
      <c r="C13" s="46"/>
      <c r="D13" s="72" t="s">
        <v>90</v>
      </c>
      <c r="E13" s="61">
        <v>34145</v>
      </c>
      <c r="F13" s="67">
        <v>24380</v>
      </c>
      <c r="G13" s="61">
        <v>27231</v>
      </c>
      <c r="H13" s="117">
        <v>24161</v>
      </c>
      <c r="I13" s="117">
        <v>51383</v>
      </c>
    </row>
    <row r="14" spans="1:9" ht="65.25" customHeight="1">
      <c r="A14" s="210"/>
      <c r="B14" s="207"/>
      <c r="C14" s="47"/>
      <c r="D14" s="27" t="s">
        <v>44</v>
      </c>
      <c r="E14" s="62">
        <f>SUM(12646505*2.9)/1000</f>
        <v>36674.8645</v>
      </c>
      <c r="F14" s="39">
        <v>26186</v>
      </c>
      <c r="G14" s="62">
        <v>29248</v>
      </c>
      <c r="H14" s="117">
        <v>25951</v>
      </c>
      <c r="I14" s="117">
        <v>61233</v>
      </c>
    </row>
    <row r="15" spans="1:9" ht="28.5" customHeight="1">
      <c r="A15" s="210"/>
      <c r="B15" s="207"/>
      <c r="C15" s="46"/>
      <c r="D15" s="27" t="s">
        <v>46</v>
      </c>
      <c r="E15" s="61">
        <f>SUM(12646505*0.5)/1000</f>
        <v>6323.2525</v>
      </c>
      <c r="F15" s="67">
        <v>4522</v>
      </c>
      <c r="G15" s="61">
        <v>5043</v>
      </c>
      <c r="H15" s="117">
        <v>4474</v>
      </c>
      <c r="I15" s="117">
        <v>7605</v>
      </c>
    </row>
    <row r="16" spans="1:9" ht="14.25">
      <c r="A16" s="210"/>
      <c r="B16" s="207"/>
      <c r="C16" s="44" t="s">
        <v>11</v>
      </c>
      <c r="D16" s="8" t="s">
        <v>12</v>
      </c>
      <c r="E16" s="63">
        <f>SUM(E17+E18+E19)</f>
        <v>90480.312</v>
      </c>
      <c r="F16" s="63">
        <f>SUM(F17+F18+F19)</f>
        <v>82715</v>
      </c>
      <c r="G16" s="63">
        <f>SUM(G17+G18+G19)</f>
        <v>82736</v>
      </c>
      <c r="H16" s="119">
        <f>SUM(H17+H18+H19)</f>
        <v>60518</v>
      </c>
      <c r="I16" s="119">
        <f>SUM(I17+I18+I19)</f>
        <v>93936</v>
      </c>
    </row>
    <row r="17" spans="1:9" ht="27" customHeight="1">
      <c r="A17" s="210"/>
      <c r="B17" s="207"/>
      <c r="C17" s="48"/>
      <c r="D17" s="72" t="s">
        <v>88</v>
      </c>
      <c r="E17" s="61">
        <f>SUM(11310039*3.5)/1000</f>
        <v>39585.1365</v>
      </c>
      <c r="F17" s="67">
        <v>36188</v>
      </c>
      <c r="G17" s="61">
        <v>36197</v>
      </c>
      <c r="H17" s="117">
        <v>26477</v>
      </c>
      <c r="I17" s="117">
        <v>41097</v>
      </c>
    </row>
    <row r="18" spans="1:9" ht="66.75" customHeight="1">
      <c r="A18" s="210"/>
      <c r="B18" s="207"/>
      <c r="C18" s="48"/>
      <c r="D18" s="27" t="s">
        <v>44</v>
      </c>
      <c r="E18" s="61">
        <f>SUM(11310039*3.1)/1000</f>
        <v>35061.1209</v>
      </c>
      <c r="F18" s="67">
        <v>32052</v>
      </c>
      <c r="G18" s="61">
        <v>32060</v>
      </c>
      <c r="H18" s="117">
        <v>23451</v>
      </c>
      <c r="I18" s="117">
        <v>36400</v>
      </c>
    </row>
    <row r="19" spans="1:9" ht="28.5" customHeight="1">
      <c r="A19" s="211"/>
      <c r="B19" s="208"/>
      <c r="C19" s="48"/>
      <c r="D19" s="27" t="s">
        <v>46</v>
      </c>
      <c r="E19" s="61">
        <f>SUM(11310039*1.4)/1000</f>
        <v>15834.0546</v>
      </c>
      <c r="F19" s="67">
        <v>14475</v>
      </c>
      <c r="G19" s="61">
        <v>14479</v>
      </c>
      <c r="H19" s="117">
        <v>10590</v>
      </c>
      <c r="I19" s="117">
        <v>16439</v>
      </c>
    </row>
    <row r="20" spans="1:9" ht="14.25">
      <c r="A20" s="55"/>
      <c r="B20" s="55"/>
      <c r="C20" s="45" t="s">
        <v>86</v>
      </c>
      <c r="D20" s="8" t="s">
        <v>87</v>
      </c>
      <c r="E20" s="32">
        <v>0</v>
      </c>
      <c r="F20" s="71">
        <v>30149</v>
      </c>
      <c r="G20" s="32">
        <v>58806</v>
      </c>
      <c r="H20" s="121">
        <v>25451</v>
      </c>
      <c r="I20" s="122">
        <v>28484</v>
      </c>
    </row>
    <row r="21" spans="1:9" ht="14.25" hidden="1">
      <c r="A21" s="55"/>
      <c r="B21" s="55"/>
      <c r="C21" s="49"/>
      <c r="D21" s="15"/>
      <c r="E21" s="17"/>
      <c r="F21" s="68"/>
      <c r="G21" s="17"/>
      <c r="H21" s="117"/>
      <c r="I21" s="117"/>
    </row>
    <row r="22" spans="1:9" ht="18.75" customHeight="1">
      <c r="A22" s="209"/>
      <c r="B22" s="55"/>
      <c r="C22" s="50"/>
      <c r="D22" s="22" t="s">
        <v>50</v>
      </c>
      <c r="E22" s="24">
        <f>SUM(E25+E24+E23+E34+E35)</f>
        <v>370422</v>
      </c>
      <c r="F22" s="69">
        <f>SUM(F23++F24+F25+F26+F34+F35)</f>
        <v>376474</v>
      </c>
      <c r="G22" s="24">
        <f>SUM(G25+G24+G23+G34+G26)</f>
        <v>203369</v>
      </c>
      <c r="H22" s="123">
        <f>SUM(H25+H24+H23+H34+H26+H27+H28)</f>
        <v>215166</v>
      </c>
      <c r="I22" s="123">
        <f>SUM(I24+I23+I28+I29+I30+I31+I32+I33+I34)</f>
        <v>1474509</v>
      </c>
    </row>
    <row r="23" spans="1:11" ht="15.75" customHeight="1">
      <c r="A23" s="210"/>
      <c r="B23" s="56" t="s">
        <v>71</v>
      </c>
      <c r="C23" s="45" t="s">
        <v>7</v>
      </c>
      <c r="D23" s="15" t="s">
        <v>127</v>
      </c>
      <c r="E23" s="31">
        <v>173264</v>
      </c>
      <c r="F23" s="38">
        <v>173264</v>
      </c>
      <c r="G23" s="31">
        <v>64998</v>
      </c>
      <c r="H23" s="127">
        <v>64998</v>
      </c>
      <c r="I23" s="141">
        <v>92849</v>
      </c>
      <c r="J23" s="142">
        <v>92849</v>
      </c>
      <c r="K23" s="142">
        <v>125873</v>
      </c>
    </row>
    <row r="24" spans="1:9" ht="16.5" customHeight="1">
      <c r="A24" s="210"/>
      <c r="B24" s="56" t="s">
        <v>73</v>
      </c>
      <c r="C24" s="45" t="s">
        <v>16</v>
      </c>
      <c r="D24" s="15" t="s">
        <v>65</v>
      </c>
      <c r="E24" s="31">
        <v>167623</v>
      </c>
      <c r="F24" s="38">
        <v>167952</v>
      </c>
      <c r="G24" s="31">
        <v>203064</v>
      </c>
      <c r="H24" s="124">
        <v>140555</v>
      </c>
      <c r="I24" s="117">
        <v>242641</v>
      </c>
    </row>
    <row r="25" spans="1:9" ht="16.5" customHeight="1">
      <c r="A25" s="210"/>
      <c r="B25" s="56" t="s">
        <v>73</v>
      </c>
      <c r="C25" s="45" t="s">
        <v>18</v>
      </c>
      <c r="D25" s="15" t="s">
        <v>110</v>
      </c>
      <c r="E25" s="38">
        <v>88500</v>
      </c>
      <c r="F25" s="38">
        <v>72116</v>
      </c>
      <c r="G25" s="38">
        <v>3123</v>
      </c>
      <c r="H25" s="124">
        <v>23874</v>
      </c>
      <c r="I25" s="117">
        <v>0</v>
      </c>
    </row>
    <row r="26" spans="1:9" ht="18" customHeight="1">
      <c r="A26" s="210"/>
      <c r="B26" s="56" t="s">
        <v>81</v>
      </c>
      <c r="C26" s="45" t="s">
        <v>24</v>
      </c>
      <c r="D26" s="15" t="s">
        <v>95</v>
      </c>
      <c r="E26" s="31">
        <v>0</v>
      </c>
      <c r="F26" s="38">
        <v>15009</v>
      </c>
      <c r="G26" s="31">
        <v>4122</v>
      </c>
      <c r="H26" s="130">
        <v>9256</v>
      </c>
      <c r="I26" s="117">
        <v>0</v>
      </c>
    </row>
    <row r="27" spans="1:9" ht="19.5" customHeight="1">
      <c r="A27" s="210"/>
      <c r="B27" s="56" t="s">
        <v>115</v>
      </c>
      <c r="C27" s="45"/>
      <c r="D27" s="15" t="s">
        <v>116</v>
      </c>
      <c r="E27" s="31"/>
      <c r="F27" s="38"/>
      <c r="G27" s="31">
        <v>0</v>
      </c>
      <c r="H27" s="131">
        <v>-35040</v>
      </c>
      <c r="I27" s="117">
        <v>0</v>
      </c>
    </row>
    <row r="28" spans="1:11" ht="17.25" customHeight="1">
      <c r="A28" s="210"/>
      <c r="B28" s="56" t="s">
        <v>115</v>
      </c>
      <c r="C28" s="45" t="s">
        <v>26</v>
      </c>
      <c r="D28" s="37" t="s">
        <v>113</v>
      </c>
      <c r="E28" s="31">
        <v>0</v>
      </c>
      <c r="F28" s="38">
        <v>0</v>
      </c>
      <c r="G28" s="31">
        <v>0</v>
      </c>
      <c r="H28" s="124">
        <v>-22823</v>
      </c>
      <c r="I28" s="117">
        <v>-95852</v>
      </c>
      <c r="J28" s="142">
        <v>95852</v>
      </c>
      <c r="K28" s="142">
        <v>128876</v>
      </c>
    </row>
    <row r="29" spans="1:9" ht="14.25">
      <c r="A29" s="210"/>
      <c r="B29" s="56" t="s">
        <v>120</v>
      </c>
      <c r="C29" s="45"/>
      <c r="D29" s="37" t="s">
        <v>121</v>
      </c>
      <c r="E29" s="31"/>
      <c r="F29" s="38"/>
      <c r="G29" s="31">
        <v>0</v>
      </c>
      <c r="H29" s="124">
        <v>0</v>
      </c>
      <c r="I29" s="117">
        <v>874515</v>
      </c>
    </row>
    <row r="30" spans="1:9" ht="18" customHeight="1">
      <c r="A30" s="210"/>
      <c r="B30" s="56" t="s">
        <v>118</v>
      </c>
      <c r="C30" s="45"/>
      <c r="D30" s="37" t="s">
        <v>119</v>
      </c>
      <c r="E30" s="31"/>
      <c r="F30" s="38"/>
      <c r="G30" s="31">
        <v>0</v>
      </c>
      <c r="H30" s="124">
        <v>0</v>
      </c>
      <c r="I30" s="117">
        <v>-25482</v>
      </c>
    </row>
    <row r="31" spans="1:9" ht="15" customHeight="1">
      <c r="A31" s="210"/>
      <c r="B31" s="56" t="s">
        <v>118</v>
      </c>
      <c r="C31" s="45"/>
      <c r="D31" s="37" t="s">
        <v>123</v>
      </c>
      <c r="E31" s="31"/>
      <c r="F31" s="38"/>
      <c r="G31" s="31">
        <v>0</v>
      </c>
      <c r="H31" s="124">
        <v>0</v>
      </c>
      <c r="I31" s="117">
        <v>172000</v>
      </c>
    </row>
    <row r="32" spans="1:9" ht="15" customHeight="1">
      <c r="A32" s="210"/>
      <c r="B32" s="56"/>
      <c r="C32" s="45"/>
      <c r="D32" s="37" t="s">
        <v>128</v>
      </c>
      <c r="E32" s="31"/>
      <c r="F32" s="38"/>
      <c r="G32" s="31">
        <v>0</v>
      </c>
      <c r="H32" s="124">
        <v>0</v>
      </c>
      <c r="I32" s="117">
        <v>88603</v>
      </c>
    </row>
    <row r="33" spans="1:9" ht="15" customHeight="1">
      <c r="A33" s="210"/>
      <c r="B33" s="56" t="s">
        <v>78</v>
      </c>
      <c r="C33" s="45"/>
      <c r="D33" s="37" t="s">
        <v>122</v>
      </c>
      <c r="E33" s="31"/>
      <c r="F33" s="38"/>
      <c r="G33" s="31">
        <v>0</v>
      </c>
      <c r="H33" s="124">
        <v>0</v>
      </c>
      <c r="I33" s="117">
        <v>65235</v>
      </c>
    </row>
    <row r="34" spans="1:9" ht="18" customHeight="1">
      <c r="A34" s="211"/>
      <c r="B34" s="56" t="s">
        <v>78</v>
      </c>
      <c r="C34" s="51">
        <v>6</v>
      </c>
      <c r="D34" s="37" t="s">
        <v>130</v>
      </c>
      <c r="E34" s="31">
        <v>-58965</v>
      </c>
      <c r="F34" s="38">
        <v>-51867</v>
      </c>
      <c r="G34" s="31">
        <v>-71938</v>
      </c>
      <c r="H34" s="131">
        <v>34346</v>
      </c>
      <c r="I34" s="117">
        <v>60000</v>
      </c>
    </row>
    <row r="35" spans="1:7" ht="14.25">
      <c r="A35" s="77"/>
      <c r="B35" s="78"/>
      <c r="C35" s="79"/>
      <c r="D35" s="80"/>
      <c r="E35" s="81"/>
      <c r="F35" s="82"/>
      <c r="G35" s="81"/>
    </row>
    <row r="36" spans="1:9" ht="14.25">
      <c r="A36" s="58"/>
      <c r="B36" s="98"/>
      <c r="C36" s="99"/>
      <c r="D36" s="132" t="s">
        <v>78</v>
      </c>
      <c r="E36" s="133" t="s">
        <v>114</v>
      </c>
      <c r="F36" s="134"/>
      <c r="G36" s="212" t="s">
        <v>114</v>
      </c>
      <c r="H36" s="212"/>
      <c r="I36" s="212"/>
    </row>
    <row r="37" spans="1:7" ht="14.25">
      <c r="A37" s="59"/>
      <c r="B37" s="59"/>
      <c r="C37" s="34"/>
      <c r="D37" s="35"/>
      <c r="E37" s="36"/>
      <c r="F37" s="65"/>
      <c r="G37" s="40"/>
    </row>
    <row r="38" spans="1:9" ht="14.25">
      <c r="A38" s="55"/>
      <c r="B38" s="55"/>
      <c r="C38" s="41"/>
      <c r="D38" s="25" t="s">
        <v>0</v>
      </c>
      <c r="E38" s="25" t="s">
        <v>2</v>
      </c>
      <c r="F38" s="25" t="s">
        <v>53</v>
      </c>
      <c r="G38" s="25" t="s">
        <v>2</v>
      </c>
      <c r="H38" s="88" t="s">
        <v>53</v>
      </c>
      <c r="I38" s="25" t="s">
        <v>2</v>
      </c>
    </row>
    <row r="39" spans="1:9" ht="14.25">
      <c r="A39" s="55"/>
      <c r="B39" s="55"/>
      <c r="C39" s="42"/>
      <c r="D39" s="26" t="s">
        <v>1</v>
      </c>
      <c r="E39" s="26" t="s">
        <v>79</v>
      </c>
      <c r="F39" s="26" t="s">
        <v>79</v>
      </c>
      <c r="G39" s="108" t="s">
        <v>92</v>
      </c>
      <c r="H39" s="140" t="s">
        <v>129</v>
      </c>
      <c r="I39" s="108" t="s">
        <v>107</v>
      </c>
    </row>
    <row r="40" spans="1:9" ht="14.25">
      <c r="A40" s="204" t="s">
        <v>75</v>
      </c>
      <c r="B40" s="205"/>
      <c r="C40" s="44" t="s">
        <v>33</v>
      </c>
      <c r="D40" s="8" t="s">
        <v>20</v>
      </c>
      <c r="E40" s="8">
        <f>SUM(E41+E42+E45+E48+E49+E52+E55+E58)</f>
        <v>473212</v>
      </c>
      <c r="F40" s="60">
        <f>SUM(F41+F42+F45+F49+F52+F56+F58)</f>
        <v>281616</v>
      </c>
      <c r="G40" s="60">
        <f>SUM(G41+G42+G45+G48+G49+G52+G55+G58)</f>
        <v>203369</v>
      </c>
      <c r="H40" s="60">
        <f>SUM(H41+H42+H45+H48+H49+H52+H55+H58)</f>
        <v>124908</v>
      </c>
      <c r="I40" s="60">
        <f>SUM(I41+I42+I45+I48+I49+I52+I55+I58)</f>
        <v>1474509</v>
      </c>
    </row>
    <row r="41" spans="1:9" ht="24.75" customHeight="1">
      <c r="A41" s="55">
        <v>623</v>
      </c>
      <c r="B41" s="55"/>
      <c r="C41" s="52" t="s">
        <v>7</v>
      </c>
      <c r="D41" s="83" t="s">
        <v>21</v>
      </c>
      <c r="E41" s="31">
        <v>30440</v>
      </c>
      <c r="F41" s="38">
        <v>32976</v>
      </c>
      <c r="G41" s="38">
        <v>18120</v>
      </c>
      <c r="H41" s="127">
        <v>26844</v>
      </c>
      <c r="I41" s="128">
        <v>12000</v>
      </c>
    </row>
    <row r="42" spans="1:9" ht="24.75" customHeight="1">
      <c r="A42" s="55">
        <v>623</v>
      </c>
      <c r="B42" s="55"/>
      <c r="C42" s="52" t="s">
        <v>16</v>
      </c>
      <c r="D42" s="84" t="s">
        <v>45</v>
      </c>
      <c r="E42" s="31">
        <f>SUM(E44+E43)</f>
        <v>136374</v>
      </c>
      <c r="F42" s="31">
        <f>SUM(F44+F43)</f>
        <v>60392</v>
      </c>
      <c r="G42" s="38">
        <f>SUM(G44+G43)</f>
        <v>72194</v>
      </c>
      <c r="H42" s="38">
        <f>SUM(H44+H43)</f>
        <v>47382</v>
      </c>
      <c r="I42" s="38">
        <f>SUM(I44+I43)</f>
        <v>93127</v>
      </c>
    </row>
    <row r="43" spans="1:9" ht="16.5" customHeight="1">
      <c r="A43" s="55"/>
      <c r="B43" s="55"/>
      <c r="C43" s="45" t="s">
        <v>54</v>
      </c>
      <c r="D43" s="85" t="s">
        <v>45</v>
      </c>
      <c r="E43" s="11">
        <v>74088</v>
      </c>
      <c r="F43" s="64">
        <v>60392</v>
      </c>
      <c r="G43" s="64">
        <v>72194</v>
      </c>
      <c r="H43" s="125">
        <v>47382</v>
      </c>
      <c r="I43" s="126">
        <v>93127</v>
      </c>
    </row>
    <row r="44" spans="1:9" ht="14.25">
      <c r="A44" s="55"/>
      <c r="B44" s="55"/>
      <c r="C44" s="45" t="s">
        <v>56</v>
      </c>
      <c r="D44" s="10" t="s">
        <v>55</v>
      </c>
      <c r="E44" s="11">
        <v>62286</v>
      </c>
      <c r="F44" s="64">
        <v>0</v>
      </c>
      <c r="G44" s="64">
        <v>0</v>
      </c>
      <c r="H44" s="125"/>
      <c r="I44" s="126"/>
    </row>
    <row r="45" spans="1:9" ht="65.25" customHeight="1">
      <c r="A45" s="55">
        <v>623</v>
      </c>
      <c r="B45" s="55"/>
      <c r="C45" s="53" t="s">
        <v>18</v>
      </c>
      <c r="D45" s="57" t="s">
        <v>44</v>
      </c>
      <c r="E45" s="33">
        <f>SUM(E46+E47+F48)</f>
        <v>231641</v>
      </c>
      <c r="F45" s="33">
        <f>SUM(F46+F47+F48)</f>
        <v>150145</v>
      </c>
      <c r="G45" s="90">
        <f>SUM(G46+G47)</f>
        <v>71886</v>
      </c>
      <c r="H45" s="90">
        <f>SUM(H46+H47+I48)</f>
        <v>21767</v>
      </c>
      <c r="I45" s="90">
        <f>SUM(I46+I47+J48)</f>
        <v>1269483</v>
      </c>
    </row>
    <row r="46" spans="1:9" ht="65.25" customHeight="1">
      <c r="A46" s="55"/>
      <c r="B46" s="55"/>
      <c r="C46" s="49" t="s">
        <v>57</v>
      </c>
      <c r="D46" s="27" t="s">
        <v>44</v>
      </c>
      <c r="E46" s="11">
        <v>70001</v>
      </c>
      <c r="F46" s="11">
        <v>44161</v>
      </c>
      <c r="G46" s="64">
        <v>0</v>
      </c>
      <c r="H46" s="125">
        <v>0</v>
      </c>
      <c r="I46" s="126">
        <v>1200353</v>
      </c>
    </row>
    <row r="47" spans="1:9" ht="14.25">
      <c r="A47" s="55"/>
      <c r="B47" s="55"/>
      <c r="C47" s="49" t="s">
        <v>58</v>
      </c>
      <c r="D47" s="10" t="s">
        <v>124</v>
      </c>
      <c r="E47" s="11">
        <v>58850</v>
      </c>
      <c r="F47" s="11">
        <v>3194</v>
      </c>
      <c r="G47" s="64">
        <v>71886</v>
      </c>
      <c r="H47" s="125">
        <v>21767</v>
      </c>
      <c r="I47" s="126">
        <v>69130</v>
      </c>
    </row>
    <row r="48" spans="1:9" ht="14.25">
      <c r="A48" s="55">
        <v>627</v>
      </c>
      <c r="B48" s="55"/>
      <c r="C48" s="49" t="s">
        <v>76</v>
      </c>
      <c r="D48" s="32" t="s">
        <v>77</v>
      </c>
      <c r="E48" s="33">
        <v>0</v>
      </c>
      <c r="F48" s="33">
        <v>102790</v>
      </c>
      <c r="G48" s="90">
        <v>0</v>
      </c>
      <c r="H48" s="90">
        <v>0</v>
      </c>
      <c r="I48" s="55">
        <v>0</v>
      </c>
    </row>
    <row r="49" spans="1:9" ht="31.5" customHeight="1">
      <c r="A49" s="55">
        <v>623</v>
      </c>
      <c r="B49" s="55"/>
      <c r="C49" s="52" t="s">
        <v>24</v>
      </c>
      <c r="D49" s="27" t="s">
        <v>46</v>
      </c>
      <c r="E49" s="33">
        <f>SUM(E50+E51)</f>
        <v>26937</v>
      </c>
      <c r="F49" s="33">
        <f>SUM(F50+F51)</f>
        <v>16903</v>
      </c>
      <c r="G49" s="90">
        <f>SUM(G50+G51)</f>
        <v>25169</v>
      </c>
      <c r="H49" s="90">
        <f>SUM(H50+H51)</f>
        <v>15934</v>
      </c>
      <c r="I49" s="90">
        <f>SUM(I50+I51)</f>
        <v>29699</v>
      </c>
    </row>
    <row r="50" spans="1:9" ht="30.75" customHeight="1">
      <c r="A50" s="55"/>
      <c r="B50" s="55"/>
      <c r="C50" s="49" t="s">
        <v>59</v>
      </c>
      <c r="D50" s="27" t="s">
        <v>46</v>
      </c>
      <c r="E50" s="13">
        <v>14634</v>
      </c>
      <c r="F50" s="13">
        <v>16903</v>
      </c>
      <c r="G50" s="39">
        <v>25169</v>
      </c>
      <c r="H50" s="125">
        <v>15934</v>
      </c>
      <c r="I50" s="126">
        <v>25099</v>
      </c>
    </row>
    <row r="51" spans="1:9" ht="14.25">
      <c r="A51" s="55"/>
      <c r="B51" s="55"/>
      <c r="C51" s="49" t="s">
        <v>60</v>
      </c>
      <c r="D51" s="86" t="s">
        <v>125</v>
      </c>
      <c r="E51" s="13">
        <v>12303</v>
      </c>
      <c r="F51" s="13">
        <v>0</v>
      </c>
      <c r="G51" s="39">
        <v>0</v>
      </c>
      <c r="H51" s="125">
        <v>0</v>
      </c>
      <c r="I51" s="126">
        <v>4600</v>
      </c>
    </row>
    <row r="52" spans="1:9" ht="22.5" customHeight="1">
      <c r="A52" s="55">
        <v>623</v>
      </c>
      <c r="B52" s="55"/>
      <c r="C52" s="52" t="s">
        <v>26</v>
      </c>
      <c r="D52" s="27" t="s">
        <v>27</v>
      </c>
      <c r="E52" s="31">
        <f>SUM(E54+E53)</f>
        <v>8100</v>
      </c>
      <c r="F52" s="31">
        <f>SUM(F54+F53)</f>
        <v>4256</v>
      </c>
      <c r="G52" s="38">
        <f>SUM(G54+G53)</f>
        <v>6500</v>
      </c>
      <c r="H52" s="38">
        <f>SUM(H54+H53)</f>
        <v>1917</v>
      </c>
      <c r="I52" s="38">
        <f>SUM(I54+I53)</f>
        <v>2200</v>
      </c>
    </row>
    <row r="53" spans="1:9" ht="20.25" customHeight="1">
      <c r="A53" s="55"/>
      <c r="B53" s="55"/>
      <c r="C53" s="49" t="s">
        <v>61</v>
      </c>
      <c r="D53" s="27" t="s">
        <v>27</v>
      </c>
      <c r="E53" s="11">
        <v>4400</v>
      </c>
      <c r="F53" s="11">
        <v>4256</v>
      </c>
      <c r="G53" s="64">
        <v>6500</v>
      </c>
      <c r="H53" s="125">
        <v>1917</v>
      </c>
      <c r="I53" s="126">
        <v>2200</v>
      </c>
    </row>
    <row r="54" spans="1:9" ht="14.25">
      <c r="A54" s="55"/>
      <c r="B54" s="55"/>
      <c r="C54" s="49" t="s">
        <v>62</v>
      </c>
      <c r="D54" s="86" t="s">
        <v>55</v>
      </c>
      <c r="E54" s="11">
        <v>3700</v>
      </c>
      <c r="F54" s="11">
        <v>0</v>
      </c>
      <c r="G54" s="64">
        <v>0</v>
      </c>
      <c r="H54" s="125"/>
      <c r="I54" s="126"/>
    </row>
    <row r="55" spans="1:9" ht="29.25" customHeight="1">
      <c r="A55" s="55">
        <v>623</v>
      </c>
      <c r="B55" s="55"/>
      <c r="C55" s="52" t="s">
        <v>28</v>
      </c>
      <c r="D55" s="27" t="s">
        <v>29</v>
      </c>
      <c r="E55" s="33">
        <f>SUM(E57+E56)</f>
        <v>8280</v>
      </c>
      <c r="F55" s="33">
        <f>SUM(F57+F56)</f>
        <v>3000</v>
      </c>
      <c r="G55" s="90">
        <f>SUM(G57+G56)</f>
        <v>9500</v>
      </c>
      <c r="H55" s="90">
        <f>SUM(H57+H56)</f>
        <v>11064</v>
      </c>
      <c r="I55" s="90">
        <f>SUM(I57+I56)</f>
        <v>8000</v>
      </c>
    </row>
    <row r="56" spans="1:9" ht="31.5" customHeight="1">
      <c r="A56" s="55"/>
      <c r="B56" s="55"/>
      <c r="C56" s="49" t="s">
        <v>63</v>
      </c>
      <c r="D56" s="27" t="s">
        <v>29</v>
      </c>
      <c r="E56" s="11">
        <v>4500</v>
      </c>
      <c r="F56" s="11">
        <v>3000</v>
      </c>
      <c r="G56" s="64">
        <v>9500</v>
      </c>
      <c r="H56" s="125">
        <v>11064</v>
      </c>
      <c r="I56" s="126">
        <v>8000</v>
      </c>
    </row>
    <row r="57" spans="1:9" ht="14.25">
      <c r="A57" s="55"/>
      <c r="B57" s="55"/>
      <c r="C57" s="49" t="s">
        <v>64</v>
      </c>
      <c r="D57" s="86" t="s">
        <v>55</v>
      </c>
      <c r="E57" s="11">
        <v>3780</v>
      </c>
      <c r="F57" s="11">
        <v>0</v>
      </c>
      <c r="G57" s="64">
        <v>0</v>
      </c>
      <c r="H57" s="125"/>
      <c r="I57" s="126"/>
    </row>
    <row r="58" spans="1:9" ht="14.25">
      <c r="A58" s="55"/>
      <c r="B58" s="55"/>
      <c r="C58" s="54">
        <v>7</v>
      </c>
      <c r="D58" s="86" t="s">
        <v>52</v>
      </c>
      <c r="E58" s="33">
        <v>31440</v>
      </c>
      <c r="F58" s="33">
        <v>13944</v>
      </c>
      <c r="G58" s="90">
        <v>0</v>
      </c>
      <c r="H58" s="90">
        <v>0</v>
      </c>
      <c r="I58" s="126">
        <v>60000</v>
      </c>
    </row>
    <row r="59" spans="3:8" ht="14.25">
      <c r="C59" s="1"/>
      <c r="D59" s="1"/>
      <c r="E59" s="1"/>
      <c r="H59" s="91"/>
    </row>
    <row r="60" spans="3:8" ht="14.25">
      <c r="C60" s="1"/>
      <c r="D60" s="1" t="s">
        <v>38</v>
      </c>
      <c r="E60" s="1"/>
      <c r="H60" s="91"/>
    </row>
    <row r="61" spans="3:8" ht="14.25">
      <c r="C61" s="1"/>
      <c r="D61" s="1" t="s">
        <v>39</v>
      </c>
      <c r="E61" s="1"/>
      <c r="H61" s="91"/>
    </row>
    <row r="62" spans="3:8" ht="14.25">
      <c r="C62" s="1"/>
      <c r="D62" s="1" t="s">
        <v>41</v>
      </c>
      <c r="E62" s="1"/>
      <c r="H62" s="91"/>
    </row>
  </sheetData>
  <sheetProtection/>
  <mergeCells count="14">
    <mergeCell ref="B6:B7"/>
    <mergeCell ref="C6:C7"/>
    <mergeCell ref="A9:B9"/>
    <mergeCell ref="A10:A19"/>
    <mergeCell ref="B10:B19"/>
    <mergeCell ref="A22:A34"/>
    <mergeCell ref="A40:B40"/>
    <mergeCell ref="D1:E1"/>
    <mergeCell ref="G36:I36"/>
    <mergeCell ref="H1:I1"/>
    <mergeCell ref="F1:G1"/>
    <mergeCell ref="C2:E2"/>
    <mergeCell ref="C3:E3"/>
    <mergeCell ref="A6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selection activeCell="D25" sqref="D25"/>
    </sheetView>
  </sheetViews>
  <sheetFormatPr defaultColWidth="9.140625" defaultRowHeight="12.75"/>
  <cols>
    <col min="2" max="2" width="10.140625" style="0" customWidth="1"/>
    <col min="3" max="3" width="6.00390625" style="0" customWidth="1"/>
    <col min="4" max="4" width="76.421875" style="0" customWidth="1"/>
    <col min="5" max="6" width="0" style="0" hidden="1" customWidth="1"/>
    <col min="7" max="7" width="9.8515625" style="0" customWidth="1"/>
    <col min="8" max="8" width="11.421875" style="0" customWidth="1"/>
    <col min="9" max="9" width="10.28125" style="0" customWidth="1"/>
  </cols>
  <sheetData>
    <row r="1" spans="3:9" ht="16.5" customHeight="1">
      <c r="C1" s="1"/>
      <c r="D1" s="198" t="s">
        <v>30</v>
      </c>
      <c r="E1" s="198"/>
      <c r="F1" s="196"/>
      <c r="G1" s="196"/>
      <c r="H1" s="213" t="s">
        <v>37</v>
      </c>
      <c r="I1" s="213"/>
    </row>
    <row r="2" spans="3:5" ht="14.25">
      <c r="C2" s="197" t="s">
        <v>31</v>
      </c>
      <c r="D2" s="197"/>
      <c r="E2" s="197"/>
    </row>
    <row r="3" spans="3:5" ht="14.25">
      <c r="C3" s="197" t="s">
        <v>106</v>
      </c>
      <c r="D3" s="197"/>
      <c r="E3" s="197"/>
    </row>
    <row r="4" spans="3:5" ht="14.25" hidden="1">
      <c r="C4" s="20"/>
      <c r="D4" s="20"/>
      <c r="E4" s="20"/>
    </row>
    <row r="5" spans="3:5" ht="0.75" customHeight="1">
      <c r="C5" s="1"/>
      <c r="D5" s="1"/>
      <c r="E5" s="1"/>
    </row>
    <row r="6" spans="1:9" ht="14.25">
      <c r="A6" s="199" t="s">
        <v>66</v>
      </c>
      <c r="B6" s="200" t="s">
        <v>69</v>
      </c>
      <c r="C6" s="202" t="s">
        <v>67</v>
      </c>
      <c r="D6" s="25" t="s">
        <v>0</v>
      </c>
      <c r="E6" s="25" t="s">
        <v>2</v>
      </c>
      <c r="F6" s="25" t="s">
        <v>53</v>
      </c>
      <c r="G6" s="25" t="s">
        <v>2</v>
      </c>
      <c r="H6" s="88" t="s">
        <v>93</v>
      </c>
      <c r="I6" s="25" t="s">
        <v>2</v>
      </c>
    </row>
    <row r="7" spans="1:11" ht="27" customHeight="1">
      <c r="A7" s="199"/>
      <c r="B7" s="201"/>
      <c r="C7" s="203"/>
      <c r="D7" s="26" t="s">
        <v>1</v>
      </c>
      <c r="E7" s="26" t="s">
        <v>85</v>
      </c>
      <c r="F7" s="26" t="s">
        <v>79</v>
      </c>
      <c r="G7" s="26" t="s">
        <v>92</v>
      </c>
      <c r="H7" s="140" t="s">
        <v>131</v>
      </c>
      <c r="I7" s="26" t="s">
        <v>107</v>
      </c>
      <c r="K7" s="147">
        <v>0.78</v>
      </c>
    </row>
    <row r="8" spans="1:11" ht="14.25">
      <c r="A8" s="55"/>
      <c r="B8" s="56" t="s">
        <v>71</v>
      </c>
      <c r="C8" s="43" t="s">
        <v>47</v>
      </c>
      <c r="D8" s="28" t="s">
        <v>48</v>
      </c>
      <c r="E8" s="29">
        <v>173264</v>
      </c>
      <c r="F8" s="66">
        <v>173264</v>
      </c>
      <c r="G8" s="29">
        <v>64998</v>
      </c>
      <c r="H8" s="128">
        <v>64998</v>
      </c>
      <c r="I8" s="127">
        <v>75219</v>
      </c>
      <c r="K8">
        <v>75218</v>
      </c>
    </row>
    <row r="9" spans="1:11" ht="14.25">
      <c r="A9" s="204" t="s">
        <v>68</v>
      </c>
      <c r="B9" s="205"/>
      <c r="C9" s="44" t="s">
        <v>49</v>
      </c>
      <c r="D9" s="8" t="s">
        <v>5</v>
      </c>
      <c r="E9" s="8">
        <v>167623</v>
      </c>
      <c r="F9" s="95">
        <f>SUM(F12+F16+F20)</f>
        <v>167952</v>
      </c>
      <c r="G9" s="63">
        <f>SUM(G10+G20+G21)</f>
        <v>203064</v>
      </c>
      <c r="H9" s="119">
        <f>SUM(H10+H20+H21)</f>
        <v>180431</v>
      </c>
      <c r="I9" s="119">
        <f>SUM(I10+I20+I21)</f>
        <v>184408</v>
      </c>
      <c r="K9">
        <v>201892</v>
      </c>
    </row>
    <row r="10" spans="1:11" ht="14.25">
      <c r="A10" s="209"/>
      <c r="B10" s="206" t="s">
        <v>70</v>
      </c>
      <c r="C10" s="45" t="s">
        <v>7</v>
      </c>
      <c r="D10" s="8" t="s">
        <v>89</v>
      </c>
      <c r="E10" s="61">
        <f>SUM(E12+E16)</f>
        <v>167623.429</v>
      </c>
      <c r="F10" s="67">
        <v>196878</v>
      </c>
      <c r="G10" s="61">
        <f>SUM(G12+G16)</f>
        <v>144258</v>
      </c>
      <c r="H10" s="120">
        <f>SUM(H12+H16)</f>
        <v>125388</v>
      </c>
      <c r="I10" s="120">
        <f>SUM(I12+I16)</f>
        <v>155924</v>
      </c>
      <c r="K10">
        <v>173408</v>
      </c>
    </row>
    <row r="11" spans="1:9" ht="14.25" hidden="1">
      <c r="A11" s="210"/>
      <c r="B11" s="207"/>
      <c r="C11" s="46"/>
      <c r="D11" s="10"/>
      <c r="E11" s="10"/>
      <c r="F11" s="67"/>
      <c r="G11" s="10"/>
      <c r="H11" s="117"/>
      <c r="I11" s="117"/>
    </row>
    <row r="12" spans="1:11" ht="14.25">
      <c r="A12" s="210"/>
      <c r="B12" s="207"/>
      <c r="C12" s="44" t="s">
        <v>9</v>
      </c>
      <c r="D12" s="8" t="s">
        <v>10</v>
      </c>
      <c r="E12" s="63">
        <f>SUM(E13+E14+E15)</f>
        <v>77143.117</v>
      </c>
      <c r="F12" s="63">
        <f>SUM(F13+F14+F15)</f>
        <v>55088</v>
      </c>
      <c r="G12" s="63">
        <f>SUM(G13+G14+G15)</f>
        <v>61522</v>
      </c>
      <c r="H12" s="119">
        <f>SUM(H13+H14+H15)</f>
        <v>57211</v>
      </c>
      <c r="I12" s="119">
        <f>SUM(I13+I14+I15)</f>
        <v>61988</v>
      </c>
      <c r="K12">
        <v>79472</v>
      </c>
    </row>
    <row r="13" spans="1:11" ht="24.75" customHeight="1">
      <c r="A13" s="210"/>
      <c r="B13" s="207"/>
      <c r="C13" s="46"/>
      <c r="D13" s="72" t="s">
        <v>90</v>
      </c>
      <c r="E13" s="61">
        <v>34145</v>
      </c>
      <c r="F13" s="67">
        <v>24380</v>
      </c>
      <c r="G13" s="61">
        <v>27231</v>
      </c>
      <c r="H13" s="126">
        <v>25323</v>
      </c>
      <c r="I13" s="126">
        <v>27437</v>
      </c>
      <c r="K13">
        <v>35176</v>
      </c>
    </row>
    <row r="14" spans="1:11" ht="66.75" customHeight="1">
      <c r="A14" s="210"/>
      <c r="B14" s="207"/>
      <c r="C14" s="47"/>
      <c r="D14" s="27" t="s">
        <v>44</v>
      </c>
      <c r="E14" s="62">
        <f>SUM(12646505*2.9)/1000</f>
        <v>36674.8645</v>
      </c>
      <c r="F14" s="39">
        <v>26186</v>
      </c>
      <c r="G14" s="62">
        <v>29248</v>
      </c>
      <c r="H14" s="126">
        <v>27199</v>
      </c>
      <c r="I14" s="126">
        <v>29470</v>
      </c>
      <c r="K14">
        <v>37782</v>
      </c>
    </row>
    <row r="15" spans="1:11" ht="24.75" customHeight="1">
      <c r="A15" s="210"/>
      <c r="B15" s="207"/>
      <c r="C15" s="46"/>
      <c r="D15" s="27" t="s">
        <v>46</v>
      </c>
      <c r="E15" s="61">
        <f>SUM(12646505*0.5)/1000</f>
        <v>6323.2525</v>
      </c>
      <c r="F15" s="67">
        <v>4522</v>
      </c>
      <c r="G15" s="61">
        <v>5043</v>
      </c>
      <c r="H15" s="126">
        <v>4689</v>
      </c>
      <c r="I15" s="126">
        <v>5081</v>
      </c>
      <c r="K15">
        <v>6514</v>
      </c>
    </row>
    <row r="16" spans="1:11" ht="14.25">
      <c r="A16" s="210"/>
      <c r="B16" s="207"/>
      <c r="C16" s="44" t="s">
        <v>11</v>
      </c>
      <c r="D16" s="8" t="s">
        <v>12</v>
      </c>
      <c r="E16" s="63">
        <f>SUM(E17+E18+E19)</f>
        <v>90480.312</v>
      </c>
      <c r="F16" s="63">
        <f>SUM(F17+F18+F19)</f>
        <v>82715</v>
      </c>
      <c r="G16" s="63">
        <f>SUM(G17+G18+G19)</f>
        <v>82736</v>
      </c>
      <c r="H16" s="119">
        <f>SUM(H17+H18+H19)</f>
        <v>68177</v>
      </c>
      <c r="I16" s="119">
        <f>SUM(I17+I18+I19)</f>
        <v>93936</v>
      </c>
      <c r="K16">
        <v>93936</v>
      </c>
    </row>
    <row r="17" spans="1:11" ht="23.25" customHeight="1">
      <c r="A17" s="210"/>
      <c r="B17" s="207"/>
      <c r="C17" s="48"/>
      <c r="D17" s="72" t="s">
        <v>88</v>
      </c>
      <c r="E17" s="61">
        <f>SUM(11310039*3.5)/1000</f>
        <v>39585.1365</v>
      </c>
      <c r="F17" s="67">
        <v>36188</v>
      </c>
      <c r="G17" s="61">
        <v>36197</v>
      </c>
      <c r="H17" s="126">
        <v>29827</v>
      </c>
      <c r="I17" s="126">
        <v>41097</v>
      </c>
      <c r="K17">
        <v>41097</v>
      </c>
    </row>
    <row r="18" spans="1:11" ht="64.5" customHeight="1">
      <c r="A18" s="210"/>
      <c r="B18" s="207"/>
      <c r="C18" s="48"/>
      <c r="D18" s="27" t="s">
        <v>44</v>
      </c>
      <c r="E18" s="61">
        <f>SUM(11310039*3.1)/1000</f>
        <v>35061.1209</v>
      </c>
      <c r="F18" s="67">
        <v>32052</v>
      </c>
      <c r="G18" s="61">
        <v>32060</v>
      </c>
      <c r="H18" s="126">
        <v>26419</v>
      </c>
      <c r="I18" s="126">
        <v>36400</v>
      </c>
      <c r="K18">
        <v>36400</v>
      </c>
    </row>
    <row r="19" spans="1:11" ht="26.25" customHeight="1">
      <c r="A19" s="211"/>
      <c r="B19" s="208"/>
      <c r="C19" s="48"/>
      <c r="D19" s="27" t="s">
        <v>46</v>
      </c>
      <c r="E19" s="61">
        <f>SUM(11310039*1.4)/1000</f>
        <v>15834.0546</v>
      </c>
      <c r="F19" s="67">
        <v>14475</v>
      </c>
      <c r="G19" s="61">
        <v>14479</v>
      </c>
      <c r="H19" s="126">
        <v>11931</v>
      </c>
      <c r="I19" s="126">
        <v>16439</v>
      </c>
      <c r="K19">
        <v>16439</v>
      </c>
    </row>
    <row r="20" spans="1:11" ht="14.25">
      <c r="A20" s="55"/>
      <c r="B20" s="55"/>
      <c r="C20" s="45" t="s">
        <v>86</v>
      </c>
      <c r="D20" s="8" t="s">
        <v>87</v>
      </c>
      <c r="E20" s="32">
        <v>0</v>
      </c>
      <c r="F20" s="71">
        <v>30149</v>
      </c>
      <c r="G20" s="32">
        <v>58806</v>
      </c>
      <c r="H20" s="128">
        <v>55043</v>
      </c>
      <c r="I20" s="127">
        <v>28484</v>
      </c>
      <c r="K20">
        <v>28484</v>
      </c>
    </row>
    <row r="21" spans="1:9" ht="0.75" customHeight="1" hidden="1">
      <c r="A21" s="55"/>
      <c r="B21" s="55"/>
      <c r="C21" s="49"/>
      <c r="D21" s="15"/>
      <c r="E21" s="17"/>
      <c r="F21" s="68"/>
      <c r="G21" s="17"/>
      <c r="H21" s="117"/>
      <c r="I21" s="124"/>
    </row>
    <row r="22" spans="1:9" ht="15.75" customHeight="1">
      <c r="A22" s="209"/>
      <c r="B22" s="55"/>
      <c r="C22" s="50"/>
      <c r="D22" s="22" t="s">
        <v>50</v>
      </c>
      <c r="E22" s="24">
        <f>SUM(E25+E24+E23+E34+E35)</f>
        <v>370422</v>
      </c>
      <c r="F22" s="69">
        <f>SUM(F23++F24+F25+F26+F34+F35)</f>
        <v>376474</v>
      </c>
      <c r="G22" s="24">
        <f>SUM(G25+G24+G23+G34+G26)</f>
        <v>203369</v>
      </c>
      <c r="H22" s="123">
        <f>SUM(H25+H24+H23+H34+H26+H27+H28+H29+H31+H32)</f>
        <v>652812</v>
      </c>
      <c r="I22" s="146">
        <f>SUM(I24+I23+I28+I29+I30+I31+I32+I33+I34)</f>
        <v>1239689</v>
      </c>
    </row>
    <row r="23" spans="1:11" ht="16.5" customHeight="1">
      <c r="A23" s="210"/>
      <c r="B23" s="56" t="s">
        <v>71</v>
      </c>
      <c r="C23" s="45" t="s">
        <v>7</v>
      </c>
      <c r="D23" s="15" t="s">
        <v>127</v>
      </c>
      <c r="E23" s="31">
        <v>173264</v>
      </c>
      <c r="F23" s="38">
        <v>173264</v>
      </c>
      <c r="G23" s="31">
        <v>64998</v>
      </c>
      <c r="H23" s="127">
        <v>64998</v>
      </c>
      <c r="I23" s="127">
        <v>269836</v>
      </c>
      <c r="J23" s="143"/>
      <c r="K23" s="106">
        <v>75218</v>
      </c>
    </row>
    <row r="24" spans="1:11" ht="15.75" customHeight="1">
      <c r="A24" s="210"/>
      <c r="B24" s="56" t="s">
        <v>73</v>
      </c>
      <c r="C24" s="45" t="s">
        <v>16</v>
      </c>
      <c r="D24" s="15" t="s">
        <v>65</v>
      </c>
      <c r="E24" s="31">
        <v>167623</v>
      </c>
      <c r="F24" s="38">
        <v>167952</v>
      </c>
      <c r="G24" s="31">
        <v>203064</v>
      </c>
      <c r="H24" s="127">
        <v>156557</v>
      </c>
      <c r="I24" s="128">
        <v>184408</v>
      </c>
      <c r="K24">
        <v>201892</v>
      </c>
    </row>
    <row r="25" spans="1:11" ht="16.5" customHeight="1">
      <c r="A25" s="210"/>
      <c r="B25" s="56" t="s">
        <v>73</v>
      </c>
      <c r="C25" s="45" t="s">
        <v>18</v>
      </c>
      <c r="D25" s="15" t="s">
        <v>110</v>
      </c>
      <c r="E25" s="38">
        <v>88500</v>
      </c>
      <c r="F25" s="38">
        <v>72116</v>
      </c>
      <c r="G25" s="38">
        <v>3123</v>
      </c>
      <c r="H25" s="127">
        <v>23874</v>
      </c>
      <c r="I25" s="128">
        <v>0</v>
      </c>
      <c r="K25">
        <v>0</v>
      </c>
    </row>
    <row r="26" spans="1:11" ht="16.5" customHeight="1">
      <c r="A26" s="210"/>
      <c r="B26" s="56" t="s">
        <v>81</v>
      </c>
      <c r="C26" s="45" t="s">
        <v>24</v>
      </c>
      <c r="D26" s="15" t="s">
        <v>95</v>
      </c>
      <c r="E26" s="31">
        <v>0</v>
      </c>
      <c r="F26" s="38">
        <v>15009</v>
      </c>
      <c r="G26" s="31">
        <v>4122</v>
      </c>
      <c r="H26" s="127">
        <v>9256</v>
      </c>
      <c r="I26" s="128">
        <v>0</v>
      </c>
      <c r="K26">
        <v>0</v>
      </c>
    </row>
    <row r="27" spans="1:11" ht="15.75" customHeight="1">
      <c r="A27" s="210"/>
      <c r="B27" s="56" t="s">
        <v>115</v>
      </c>
      <c r="C27" s="45"/>
      <c r="D27" s="15" t="s">
        <v>116</v>
      </c>
      <c r="E27" s="31"/>
      <c r="F27" s="38"/>
      <c r="G27" s="31">
        <v>0</v>
      </c>
      <c r="H27" s="127">
        <v>-35040</v>
      </c>
      <c r="I27" s="128">
        <v>0</v>
      </c>
      <c r="K27">
        <v>0</v>
      </c>
    </row>
    <row r="28" spans="1:11" ht="15" customHeight="1">
      <c r="A28" s="210"/>
      <c r="B28" s="56" t="s">
        <v>115</v>
      </c>
      <c r="C28" s="45" t="s">
        <v>26</v>
      </c>
      <c r="D28" s="37" t="s">
        <v>113</v>
      </c>
      <c r="E28" s="31">
        <v>0</v>
      </c>
      <c r="F28" s="38">
        <v>0</v>
      </c>
      <c r="G28" s="31">
        <v>0</v>
      </c>
      <c r="H28" s="127">
        <v>-29272</v>
      </c>
      <c r="I28" s="128">
        <v>-95852</v>
      </c>
      <c r="J28" s="143"/>
      <c r="K28" s="106" t="s">
        <v>132</v>
      </c>
    </row>
    <row r="29" spans="1:11" ht="14.25">
      <c r="A29" s="210"/>
      <c r="B29" s="56" t="s">
        <v>120</v>
      </c>
      <c r="C29" s="45"/>
      <c r="D29" s="37" t="s">
        <v>121</v>
      </c>
      <c r="E29" s="31"/>
      <c r="F29" s="38"/>
      <c r="G29" s="31">
        <v>0</v>
      </c>
      <c r="H29" s="127">
        <v>167490</v>
      </c>
      <c r="I29" s="128">
        <v>707025</v>
      </c>
      <c r="K29">
        <v>874515</v>
      </c>
    </row>
    <row r="30" spans="1:11" ht="15" customHeight="1">
      <c r="A30" s="210"/>
      <c r="B30" s="56" t="s">
        <v>118</v>
      </c>
      <c r="C30" s="45"/>
      <c r="D30" s="37" t="s">
        <v>119</v>
      </c>
      <c r="E30" s="31"/>
      <c r="F30" s="38"/>
      <c r="G30" s="31">
        <v>0</v>
      </c>
      <c r="H30" s="127">
        <v>0</v>
      </c>
      <c r="I30" s="128">
        <v>-25482</v>
      </c>
      <c r="K30">
        <v>-25482</v>
      </c>
    </row>
    <row r="31" spans="1:11" ht="15.75" customHeight="1">
      <c r="A31" s="210"/>
      <c r="B31" s="56" t="s">
        <v>118</v>
      </c>
      <c r="C31" s="45"/>
      <c r="D31" s="37" t="s">
        <v>123</v>
      </c>
      <c r="E31" s="31"/>
      <c r="F31" s="38"/>
      <c r="G31" s="31">
        <v>0</v>
      </c>
      <c r="H31" s="127">
        <v>172000</v>
      </c>
      <c r="I31" s="128">
        <v>0</v>
      </c>
      <c r="K31">
        <v>172000</v>
      </c>
    </row>
    <row r="32" spans="1:11" ht="16.5" customHeight="1">
      <c r="A32" s="210"/>
      <c r="B32" s="56"/>
      <c r="C32" s="45"/>
      <c r="D32" s="37" t="s">
        <v>133</v>
      </c>
      <c r="E32" s="31"/>
      <c r="F32" s="38"/>
      <c r="G32" s="31">
        <v>0</v>
      </c>
      <c r="H32" s="127">
        <v>88603</v>
      </c>
      <c r="I32" s="128">
        <v>75863</v>
      </c>
      <c r="K32">
        <v>88603</v>
      </c>
    </row>
    <row r="33" spans="1:11" ht="15.75" customHeight="1">
      <c r="A33" s="210"/>
      <c r="B33" s="56" t="s">
        <v>78</v>
      </c>
      <c r="C33" s="45"/>
      <c r="D33" s="37" t="s">
        <v>122</v>
      </c>
      <c r="E33" s="31"/>
      <c r="F33" s="38"/>
      <c r="G33" s="31">
        <v>0</v>
      </c>
      <c r="H33" s="127">
        <v>0</v>
      </c>
      <c r="I33" s="128">
        <v>65235</v>
      </c>
      <c r="K33">
        <v>65235</v>
      </c>
    </row>
    <row r="34" spans="1:11" ht="16.5" customHeight="1">
      <c r="A34" s="211"/>
      <c r="B34" s="56" t="s">
        <v>78</v>
      </c>
      <c r="C34" s="51">
        <v>6</v>
      </c>
      <c r="D34" s="37" t="s">
        <v>130</v>
      </c>
      <c r="E34" s="31">
        <v>-58965</v>
      </c>
      <c r="F34" s="38">
        <v>-51867</v>
      </c>
      <c r="G34" s="31">
        <v>-71938</v>
      </c>
      <c r="H34" s="127">
        <v>34346</v>
      </c>
      <c r="I34" s="128">
        <v>58656</v>
      </c>
      <c r="K34">
        <v>58656</v>
      </c>
    </row>
    <row r="35" spans="1:7" ht="14.25" hidden="1">
      <c r="A35" s="77"/>
      <c r="B35" s="78"/>
      <c r="C35" s="79"/>
      <c r="D35" s="80"/>
      <c r="E35" s="81"/>
      <c r="F35" s="82"/>
      <c r="G35" s="81"/>
    </row>
    <row r="36" spans="1:9" ht="14.25">
      <c r="A36" s="59"/>
      <c r="B36" s="59"/>
      <c r="C36" s="99"/>
      <c r="D36" s="65"/>
      <c r="E36" s="105"/>
      <c r="F36" s="91"/>
      <c r="G36" s="214"/>
      <c r="H36" s="214"/>
      <c r="I36" s="214"/>
    </row>
    <row r="37" spans="1:7" ht="14.25">
      <c r="A37" s="59"/>
      <c r="B37" s="59"/>
      <c r="C37" s="34"/>
      <c r="D37" s="35"/>
      <c r="E37" s="36"/>
      <c r="F37" s="65"/>
      <c r="G37" s="40"/>
    </row>
    <row r="38" spans="1:9" ht="17.25" customHeight="1">
      <c r="A38" s="55"/>
      <c r="B38" s="55"/>
      <c r="C38" s="41"/>
      <c r="D38" s="25" t="s">
        <v>0</v>
      </c>
      <c r="E38" s="25" t="s">
        <v>2</v>
      </c>
      <c r="F38" s="25" t="s">
        <v>53</v>
      </c>
      <c r="G38" s="25" t="s">
        <v>2</v>
      </c>
      <c r="H38" s="88" t="s">
        <v>53</v>
      </c>
      <c r="I38" s="25" t="s">
        <v>2</v>
      </c>
    </row>
    <row r="39" spans="1:9" ht="17.25" customHeight="1">
      <c r="A39" s="55"/>
      <c r="B39" s="55"/>
      <c r="C39" s="42"/>
      <c r="D39" s="26" t="s">
        <v>1</v>
      </c>
      <c r="E39" s="26" t="s">
        <v>79</v>
      </c>
      <c r="F39" s="26" t="s">
        <v>79</v>
      </c>
      <c r="G39" s="108" t="s">
        <v>92</v>
      </c>
      <c r="H39" s="140" t="s">
        <v>129</v>
      </c>
      <c r="I39" s="108" t="s">
        <v>107</v>
      </c>
    </row>
    <row r="40" spans="1:9" ht="14.25">
      <c r="A40" s="204" t="s">
        <v>75</v>
      </c>
      <c r="B40" s="205"/>
      <c r="C40" s="44" t="s">
        <v>33</v>
      </c>
      <c r="D40" s="8" t="s">
        <v>20</v>
      </c>
      <c r="E40" s="8">
        <f>SUM(E41+E42+E45+E48+E49+E52+E55+E58)</f>
        <v>473212</v>
      </c>
      <c r="F40" s="60">
        <f>SUM(F41+F42+F45+F49+F52+F56+F58)</f>
        <v>281616</v>
      </c>
      <c r="G40" s="60">
        <f>SUM(G41+G42+G45+G48+G49+G52+G55+G58)</f>
        <v>203369</v>
      </c>
      <c r="H40" s="60">
        <f>SUM(H41+H42+H45+H49+H52+H55+H58)</f>
        <v>382976</v>
      </c>
      <c r="I40" s="60">
        <f>SUM(I41+I42+I45+I49+I52+I55+I58)</f>
        <v>1239689</v>
      </c>
    </row>
    <row r="41" spans="1:11" ht="15.75" customHeight="1">
      <c r="A41" s="55">
        <v>623</v>
      </c>
      <c r="B41" s="55"/>
      <c r="C41" s="52" t="s">
        <v>7</v>
      </c>
      <c r="D41" s="83" t="s">
        <v>21</v>
      </c>
      <c r="E41" s="31">
        <v>30440</v>
      </c>
      <c r="F41" s="38">
        <v>32976</v>
      </c>
      <c r="G41" s="38">
        <v>18120</v>
      </c>
      <c r="H41" s="127">
        <v>26844</v>
      </c>
      <c r="I41" s="128">
        <v>12000</v>
      </c>
      <c r="J41" s="143"/>
      <c r="K41" s="59"/>
    </row>
    <row r="42" spans="1:11" ht="15" customHeight="1">
      <c r="A42" s="55">
        <v>623</v>
      </c>
      <c r="B42" s="55"/>
      <c r="C42" s="52" t="s">
        <v>16</v>
      </c>
      <c r="D42" s="84" t="s">
        <v>45</v>
      </c>
      <c r="E42" s="31">
        <f>SUM(E44+E43)</f>
        <v>136374</v>
      </c>
      <c r="F42" s="31">
        <f>SUM(F44+F43)</f>
        <v>60392</v>
      </c>
      <c r="G42" s="38">
        <f>SUM(G44+G43)</f>
        <v>72194</v>
      </c>
      <c r="H42" s="38">
        <f>SUM(H44+H43)</f>
        <v>63554</v>
      </c>
      <c r="I42" s="38">
        <f>SUM(I44+I43)</f>
        <v>93127</v>
      </c>
      <c r="K42" s="59"/>
    </row>
    <row r="43" spans="1:11" ht="15" customHeight="1">
      <c r="A43" s="55"/>
      <c r="B43" s="55"/>
      <c r="C43" s="45" t="s">
        <v>54</v>
      </c>
      <c r="D43" s="85" t="s">
        <v>45</v>
      </c>
      <c r="E43" s="11">
        <v>74088</v>
      </c>
      <c r="F43" s="64">
        <v>60392</v>
      </c>
      <c r="G43" s="64">
        <v>72194</v>
      </c>
      <c r="H43" s="125">
        <v>63554</v>
      </c>
      <c r="I43" s="126">
        <v>93127</v>
      </c>
      <c r="J43" s="144"/>
      <c r="K43" s="59"/>
    </row>
    <row r="44" spans="1:11" ht="14.25">
      <c r="A44" s="55"/>
      <c r="B44" s="55"/>
      <c r="C44" s="45" t="s">
        <v>56</v>
      </c>
      <c r="D44" s="10" t="s">
        <v>55</v>
      </c>
      <c r="E44" s="11">
        <v>62286</v>
      </c>
      <c r="F44" s="64">
        <v>0</v>
      </c>
      <c r="G44" s="64">
        <v>0</v>
      </c>
      <c r="H44" s="125"/>
      <c r="I44" s="126"/>
      <c r="K44" s="59"/>
    </row>
    <row r="45" spans="1:11" ht="66" customHeight="1">
      <c r="A45" s="55">
        <v>623</v>
      </c>
      <c r="B45" s="55"/>
      <c r="C45" s="53" t="s">
        <v>18</v>
      </c>
      <c r="D45" s="57" t="s">
        <v>44</v>
      </c>
      <c r="E45" s="33">
        <f>SUM(E46+E47+F48)</f>
        <v>231641</v>
      </c>
      <c r="F45" s="33">
        <f>SUM(F46+F47+F48)</f>
        <v>150145</v>
      </c>
      <c r="G45" s="90">
        <f>SUM(G46+G47)</f>
        <v>71886</v>
      </c>
      <c r="H45" s="90">
        <f>SUM(H46+H47+H48)</f>
        <v>259414</v>
      </c>
      <c r="I45" s="90">
        <f>SUM(I46+I47+I48)</f>
        <v>1036007</v>
      </c>
      <c r="K45" s="59"/>
    </row>
    <row r="46" spans="1:11" ht="63" customHeight="1">
      <c r="A46" s="55"/>
      <c r="B46" s="55"/>
      <c r="C46" s="49" t="s">
        <v>57</v>
      </c>
      <c r="D46" s="27" t="s">
        <v>44</v>
      </c>
      <c r="E46" s="11">
        <v>70001</v>
      </c>
      <c r="F46" s="11">
        <v>44161</v>
      </c>
      <c r="G46" s="64">
        <v>0</v>
      </c>
      <c r="H46" s="125">
        <v>0</v>
      </c>
      <c r="I46" s="126">
        <v>0</v>
      </c>
      <c r="K46" s="59"/>
    </row>
    <row r="47" spans="1:11" ht="14.25">
      <c r="A47" s="55"/>
      <c r="B47" s="55"/>
      <c r="C47" s="49" t="s">
        <v>58</v>
      </c>
      <c r="D47" s="10" t="s">
        <v>124</v>
      </c>
      <c r="E47" s="11">
        <v>58850</v>
      </c>
      <c r="F47" s="11">
        <v>3194</v>
      </c>
      <c r="G47" s="64">
        <v>71886</v>
      </c>
      <c r="H47" s="125">
        <v>25938</v>
      </c>
      <c r="I47" s="126">
        <v>69130</v>
      </c>
      <c r="J47" s="144"/>
      <c r="K47" s="59"/>
    </row>
    <row r="48" spans="1:11" ht="14.25">
      <c r="A48" s="55">
        <v>627</v>
      </c>
      <c r="B48" s="55"/>
      <c r="C48" s="49" t="s">
        <v>76</v>
      </c>
      <c r="D48" s="32" t="s">
        <v>77</v>
      </c>
      <c r="E48" s="33">
        <v>0</v>
      </c>
      <c r="F48" s="33">
        <v>102790</v>
      </c>
      <c r="G48" s="90">
        <v>0</v>
      </c>
      <c r="H48" s="90">
        <v>233476</v>
      </c>
      <c r="I48" s="56">
        <v>966877</v>
      </c>
      <c r="K48" s="59"/>
    </row>
    <row r="49" spans="1:11" ht="25.5" customHeight="1">
      <c r="A49" s="55">
        <v>623</v>
      </c>
      <c r="B49" s="55"/>
      <c r="C49" s="52" t="s">
        <v>24</v>
      </c>
      <c r="D49" s="27" t="s">
        <v>46</v>
      </c>
      <c r="E49" s="33">
        <f>SUM(E50+E51)</f>
        <v>26937</v>
      </c>
      <c r="F49" s="33">
        <f>SUM(F50+F51)</f>
        <v>16903</v>
      </c>
      <c r="G49" s="90">
        <f>SUM(G50+G51)</f>
        <v>25169</v>
      </c>
      <c r="H49" s="90">
        <f>SUM(H50+H51)</f>
        <v>19259</v>
      </c>
      <c r="I49" s="90">
        <f>SUM(I50+I51)</f>
        <v>29699</v>
      </c>
      <c r="K49" s="59"/>
    </row>
    <row r="50" spans="1:11" ht="25.5" customHeight="1">
      <c r="A50" s="55"/>
      <c r="B50" s="55"/>
      <c r="C50" s="49" t="s">
        <v>59</v>
      </c>
      <c r="D50" s="27" t="s">
        <v>46</v>
      </c>
      <c r="E50" s="13">
        <v>14634</v>
      </c>
      <c r="F50" s="13">
        <v>16903</v>
      </c>
      <c r="G50" s="39">
        <v>25169</v>
      </c>
      <c r="H50" s="125">
        <v>19259</v>
      </c>
      <c r="I50" s="126">
        <v>25099</v>
      </c>
      <c r="J50" s="145"/>
      <c r="K50" s="59"/>
    </row>
    <row r="51" spans="1:11" ht="15" customHeight="1">
      <c r="A51" s="55"/>
      <c r="B51" s="55"/>
      <c r="C51" s="49" t="s">
        <v>60</v>
      </c>
      <c r="D51" s="86" t="s">
        <v>125</v>
      </c>
      <c r="E51" s="13">
        <v>12303</v>
      </c>
      <c r="F51" s="13">
        <v>0</v>
      </c>
      <c r="G51" s="39">
        <v>0</v>
      </c>
      <c r="H51" s="125">
        <v>0</v>
      </c>
      <c r="I51" s="126">
        <v>4600</v>
      </c>
      <c r="K51" s="59"/>
    </row>
    <row r="52" spans="1:11" ht="16.5" customHeight="1">
      <c r="A52" s="55">
        <v>623</v>
      </c>
      <c r="B52" s="55"/>
      <c r="C52" s="52" t="s">
        <v>26</v>
      </c>
      <c r="D52" s="27" t="s">
        <v>27</v>
      </c>
      <c r="E52" s="31">
        <f>SUM(E54+E53)</f>
        <v>8100</v>
      </c>
      <c r="F52" s="31">
        <f>SUM(F54+F53)</f>
        <v>4256</v>
      </c>
      <c r="G52" s="38">
        <f>SUM(G54+G53)</f>
        <v>6500</v>
      </c>
      <c r="H52" s="38">
        <f>SUM(H54+H53)</f>
        <v>1917</v>
      </c>
      <c r="I52" s="38">
        <f>SUM(I54+I53)</f>
        <v>2200</v>
      </c>
      <c r="K52" s="59"/>
    </row>
    <row r="53" spans="1:11" ht="15" customHeight="1">
      <c r="A53" s="55"/>
      <c r="B53" s="55"/>
      <c r="C53" s="49" t="s">
        <v>61</v>
      </c>
      <c r="D53" s="27" t="s">
        <v>27</v>
      </c>
      <c r="E53" s="11">
        <v>4400</v>
      </c>
      <c r="F53" s="11">
        <v>4256</v>
      </c>
      <c r="G53" s="64">
        <v>6500</v>
      </c>
      <c r="H53" s="125">
        <v>1917</v>
      </c>
      <c r="I53" s="126">
        <v>2200</v>
      </c>
      <c r="J53" s="144"/>
      <c r="K53" s="59"/>
    </row>
    <row r="54" spans="1:11" ht="14.25">
      <c r="A54" s="55"/>
      <c r="B54" s="55"/>
      <c r="C54" s="49" t="s">
        <v>62</v>
      </c>
      <c r="D54" s="86" t="s">
        <v>55</v>
      </c>
      <c r="E54" s="11">
        <v>3700</v>
      </c>
      <c r="F54" s="11">
        <v>0</v>
      </c>
      <c r="G54" s="64">
        <v>0</v>
      </c>
      <c r="H54" s="125"/>
      <c r="I54" s="126"/>
      <c r="K54" s="59"/>
    </row>
    <row r="55" spans="1:11" ht="15.75" customHeight="1">
      <c r="A55" s="55">
        <v>623</v>
      </c>
      <c r="B55" s="55"/>
      <c r="C55" s="52" t="s">
        <v>28</v>
      </c>
      <c r="D55" s="27" t="s">
        <v>29</v>
      </c>
      <c r="E55" s="33">
        <f>SUM(E57+E56)</f>
        <v>8280</v>
      </c>
      <c r="F55" s="33">
        <f>SUM(F57+F56)</f>
        <v>3000</v>
      </c>
      <c r="G55" s="90">
        <f>SUM(G57+G56)</f>
        <v>9500</v>
      </c>
      <c r="H55" s="90">
        <f>SUM(H57+H56)</f>
        <v>11988</v>
      </c>
      <c r="I55" s="90">
        <f>SUM(I57+I56)</f>
        <v>8000</v>
      </c>
      <c r="K55" s="59"/>
    </row>
    <row r="56" spans="1:11" ht="15" customHeight="1">
      <c r="A56" s="55"/>
      <c r="B56" s="55"/>
      <c r="C56" s="49" t="s">
        <v>63</v>
      </c>
      <c r="D56" s="27" t="s">
        <v>29</v>
      </c>
      <c r="E56" s="11">
        <v>4500</v>
      </c>
      <c r="F56" s="11">
        <v>3000</v>
      </c>
      <c r="G56" s="64">
        <v>9500</v>
      </c>
      <c r="H56" s="125">
        <v>11988</v>
      </c>
      <c r="I56" s="126">
        <v>8000</v>
      </c>
      <c r="J56" s="144"/>
      <c r="K56" s="59"/>
    </row>
    <row r="57" spans="1:9" ht="13.5" customHeight="1">
      <c r="A57" s="55"/>
      <c r="B57" s="55"/>
      <c r="C57" s="49" t="s">
        <v>64</v>
      </c>
      <c r="D57" s="86" t="s">
        <v>55</v>
      </c>
      <c r="E57" s="11">
        <v>3780</v>
      </c>
      <c r="F57" s="11">
        <v>0</v>
      </c>
      <c r="G57" s="64">
        <v>0</v>
      </c>
      <c r="H57" s="125"/>
      <c r="I57" s="126"/>
    </row>
    <row r="58" spans="1:9" ht="14.25">
      <c r="A58" s="55"/>
      <c r="B58" s="55"/>
      <c r="C58" s="54">
        <v>7</v>
      </c>
      <c r="D58" s="86" t="s">
        <v>52</v>
      </c>
      <c r="E58" s="33">
        <v>31440</v>
      </c>
      <c r="F58" s="33">
        <v>13944</v>
      </c>
      <c r="G58" s="90">
        <v>0</v>
      </c>
      <c r="H58" s="90">
        <v>0</v>
      </c>
      <c r="I58" s="128">
        <v>58656</v>
      </c>
    </row>
    <row r="59" spans="3:8" ht="14.25">
      <c r="C59" s="1"/>
      <c r="D59" s="1"/>
      <c r="E59" s="1"/>
      <c r="H59" s="91"/>
    </row>
    <row r="60" spans="3:8" ht="14.25">
      <c r="C60" s="1"/>
      <c r="D60" s="1" t="s">
        <v>38</v>
      </c>
      <c r="E60" s="1"/>
      <c r="H60" s="91"/>
    </row>
    <row r="61" spans="3:8" ht="14.25">
      <c r="C61" s="1"/>
      <c r="D61" s="1" t="s">
        <v>39</v>
      </c>
      <c r="E61" s="1"/>
      <c r="H61" s="91"/>
    </row>
    <row r="62" spans="3:8" ht="14.25">
      <c r="C62" s="1"/>
      <c r="D62" s="1" t="s">
        <v>41</v>
      </c>
      <c r="E62" s="1"/>
      <c r="H62" s="91"/>
    </row>
    <row r="64" ht="14.25">
      <c r="D64" s="6" t="s">
        <v>134</v>
      </c>
    </row>
    <row r="66" ht="12.75">
      <c r="D66" s="97" t="s">
        <v>135</v>
      </c>
    </row>
    <row r="67" ht="12.75">
      <c r="D67" s="97" t="s">
        <v>136</v>
      </c>
    </row>
    <row r="68" ht="12.75">
      <c r="D68" s="148" t="s">
        <v>137</v>
      </c>
    </row>
    <row r="69" ht="12.75">
      <c r="D69" s="97" t="s">
        <v>138</v>
      </c>
    </row>
  </sheetData>
  <sheetProtection/>
  <mergeCells count="14">
    <mergeCell ref="D1:E1"/>
    <mergeCell ref="F1:G1"/>
    <mergeCell ref="H1:I1"/>
    <mergeCell ref="C2:E2"/>
    <mergeCell ref="C3:E3"/>
    <mergeCell ref="A6:A7"/>
    <mergeCell ref="B6:B7"/>
    <mergeCell ref="C6:C7"/>
    <mergeCell ref="A9:B9"/>
    <mergeCell ref="A10:A19"/>
    <mergeCell ref="B10:B19"/>
    <mergeCell ref="A22:A34"/>
    <mergeCell ref="G36:I36"/>
    <mergeCell ref="A40:B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selection activeCell="D27" sqref="D27"/>
    </sheetView>
  </sheetViews>
  <sheetFormatPr defaultColWidth="9.140625" defaultRowHeight="12.75"/>
  <cols>
    <col min="2" max="2" width="10.421875" style="0" customWidth="1"/>
    <col min="3" max="3" width="7.28125" style="0" customWidth="1"/>
    <col min="4" max="4" width="74.8515625" style="0" customWidth="1"/>
    <col min="5" max="6" width="0" style="0" hidden="1" customWidth="1"/>
    <col min="8" max="8" width="11.57421875" style="0" customWidth="1"/>
    <col min="9" max="9" width="10.28125" style="0" customWidth="1"/>
  </cols>
  <sheetData>
    <row r="1" spans="3:9" ht="18.75">
      <c r="C1" s="1"/>
      <c r="D1" s="198" t="s">
        <v>30</v>
      </c>
      <c r="E1" s="198"/>
      <c r="F1" s="196"/>
      <c r="G1" s="196"/>
      <c r="H1" s="213" t="s">
        <v>37</v>
      </c>
      <c r="I1" s="213"/>
    </row>
    <row r="2" spans="3:5" ht="14.25">
      <c r="C2" s="197" t="s">
        <v>31</v>
      </c>
      <c r="D2" s="197"/>
      <c r="E2" s="197"/>
    </row>
    <row r="3" spans="3:5" ht="14.25">
      <c r="C3" s="197" t="s">
        <v>106</v>
      </c>
      <c r="D3" s="197"/>
      <c r="E3" s="197"/>
    </row>
    <row r="4" spans="3:5" ht="14.25" hidden="1">
      <c r="C4" s="20"/>
      <c r="D4" s="20"/>
      <c r="E4" s="20"/>
    </row>
    <row r="5" spans="3:5" ht="14.25" hidden="1">
      <c r="C5" s="1"/>
      <c r="D5" s="1"/>
      <c r="E5" s="1"/>
    </row>
    <row r="6" spans="1:9" ht="14.25">
      <c r="A6" s="199" t="s">
        <v>66</v>
      </c>
      <c r="B6" s="200" t="s">
        <v>69</v>
      </c>
      <c r="C6" s="202" t="s">
        <v>67</v>
      </c>
      <c r="D6" s="25" t="s">
        <v>0</v>
      </c>
      <c r="E6" s="25"/>
      <c r="F6" s="25"/>
      <c r="G6" s="25" t="s">
        <v>2</v>
      </c>
      <c r="H6" s="88" t="s">
        <v>93</v>
      </c>
      <c r="I6" s="25" t="s">
        <v>2</v>
      </c>
    </row>
    <row r="7" spans="1:11" ht="14.25">
      <c r="A7" s="199"/>
      <c r="B7" s="201"/>
      <c r="C7" s="203"/>
      <c r="D7" s="26" t="s">
        <v>1</v>
      </c>
      <c r="E7" s="26"/>
      <c r="F7" s="26"/>
      <c r="G7" s="26" t="s">
        <v>92</v>
      </c>
      <c r="H7" s="140" t="s">
        <v>131</v>
      </c>
      <c r="I7" s="26" t="s">
        <v>107</v>
      </c>
      <c r="K7" s="147">
        <v>0.78</v>
      </c>
    </row>
    <row r="8" spans="1:11" ht="14.25">
      <c r="A8" s="55"/>
      <c r="B8" s="56" t="s">
        <v>71</v>
      </c>
      <c r="C8" s="43" t="s">
        <v>47</v>
      </c>
      <c r="D8" s="28" t="s">
        <v>48</v>
      </c>
      <c r="E8" s="29"/>
      <c r="F8" s="66"/>
      <c r="G8" s="29">
        <v>64998</v>
      </c>
      <c r="H8" s="128">
        <v>64998</v>
      </c>
      <c r="I8" s="127">
        <v>269836</v>
      </c>
      <c r="K8">
        <v>75218</v>
      </c>
    </row>
    <row r="9" spans="1:11" ht="14.25">
      <c r="A9" s="204" t="s">
        <v>68</v>
      </c>
      <c r="B9" s="205"/>
      <c r="C9" s="44" t="s">
        <v>49</v>
      </c>
      <c r="D9" s="8" t="s">
        <v>5</v>
      </c>
      <c r="E9" s="8"/>
      <c r="F9" s="95"/>
      <c r="G9" s="63">
        <f>SUM(G10+G20+G21)</f>
        <v>203064</v>
      </c>
      <c r="H9" s="119">
        <f>SUM(H10+H20+H21)</f>
        <v>180431</v>
      </c>
      <c r="I9" s="119">
        <f>SUM(I10+I20+I21)</f>
        <v>184408</v>
      </c>
      <c r="K9">
        <v>201892</v>
      </c>
    </row>
    <row r="10" spans="1:11" ht="14.25">
      <c r="A10" s="209"/>
      <c r="B10" s="206" t="s">
        <v>70</v>
      </c>
      <c r="C10" s="45" t="s">
        <v>7</v>
      </c>
      <c r="D10" s="8" t="s">
        <v>89</v>
      </c>
      <c r="E10" s="61"/>
      <c r="F10" s="67"/>
      <c r="G10" s="61">
        <f>SUM(G12+G16)</f>
        <v>144258</v>
      </c>
      <c r="H10" s="120">
        <f>SUM(H12+H16)</f>
        <v>125388</v>
      </c>
      <c r="I10" s="120">
        <f>SUM(I12+I16)</f>
        <v>155924</v>
      </c>
      <c r="K10">
        <v>173408</v>
      </c>
    </row>
    <row r="11" spans="1:9" ht="12.75" customHeight="1">
      <c r="A11" s="210"/>
      <c r="B11" s="207"/>
      <c r="C11" s="46"/>
      <c r="D11" s="10"/>
      <c r="E11" s="10"/>
      <c r="F11" s="67"/>
      <c r="G11" s="10"/>
      <c r="H11" s="117"/>
      <c r="I11" s="117"/>
    </row>
    <row r="12" spans="1:11" ht="14.25">
      <c r="A12" s="210"/>
      <c r="B12" s="207"/>
      <c r="C12" s="44" t="s">
        <v>9</v>
      </c>
      <c r="D12" s="8" t="s">
        <v>10</v>
      </c>
      <c r="E12" s="63"/>
      <c r="F12" s="63"/>
      <c r="G12" s="63">
        <f>SUM(G13+G14+G15)</f>
        <v>61522</v>
      </c>
      <c r="H12" s="119">
        <f>SUM(H13+H14+H15)</f>
        <v>57211</v>
      </c>
      <c r="I12" s="119">
        <f>SUM(I13+I14+I15)</f>
        <v>61988</v>
      </c>
      <c r="K12">
        <v>79472</v>
      </c>
    </row>
    <row r="13" spans="1:11" ht="25.5" customHeight="1">
      <c r="A13" s="210"/>
      <c r="B13" s="207"/>
      <c r="C13" s="46"/>
      <c r="D13" s="72" t="s">
        <v>90</v>
      </c>
      <c r="E13" s="61"/>
      <c r="F13" s="67"/>
      <c r="G13" s="61">
        <v>27231</v>
      </c>
      <c r="H13" s="126">
        <v>25323</v>
      </c>
      <c r="I13" s="126">
        <v>27437</v>
      </c>
      <c r="K13">
        <v>35176</v>
      </c>
    </row>
    <row r="14" spans="1:11" ht="66" customHeight="1">
      <c r="A14" s="210"/>
      <c r="B14" s="207"/>
      <c r="C14" s="47"/>
      <c r="D14" s="27" t="s">
        <v>44</v>
      </c>
      <c r="E14" s="62"/>
      <c r="F14" s="39"/>
      <c r="G14" s="62">
        <v>29248</v>
      </c>
      <c r="H14" s="126">
        <v>27199</v>
      </c>
      <c r="I14" s="126">
        <v>29470</v>
      </c>
      <c r="K14">
        <v>37782</v>
      </c>
    </row>
    <row r="15" spans="1:11" ht="24.75" customHeight="1">
      <c r="A15" s="210"/>
      <c r="B15" s="207"/>
      <c r="C15" s="46"/>
      <c r="D15" s="27" t="s">
        <v>46</v>
      </c>
      <c r="E15" s="61"/>
      <c r="F15" s="67"/>
      <c r="G15" s="61">
        <v>5043</v>
      </c>
      <c r="H15" s="126">
        <v>4689</v>
      </c>
      <c r="I15" s="126">
        <v>5081</v>
      </c>
      <c r="K15">
        <v>6514</v>
      </c>
    </row>
    <row r="16" spans="1:11" ht="14.25">
      <c r="A16" s="210"/>
      <c r="B16" s="207"/>
      <c r="C16" s="44" t="s">
        <v>11</v>
      </c>
      <c r="D16" s="8" t="s">
        <v>12</v>
      </c>
      <c r="E16" s="63"/>
      <c r="F16" s="63"/>
      <c r="G16" s="63">
        <f>SUM(G17+G18+G19)</f>
        <v>82736</v>
      </c>
      <c r="H16" s="119">
        <f>SUM(H17+H18+H19)</f>
        <v>68177</v>
      </c>
      <c r="I16" s="119">
        <f>SUM(I17+I18+I19)</f>
        <v>93936</v>
      </c>
      <c r="K16">
        <v>93936</v>
      </c>
    </row>
    <row r="17" spans="1:11" ht="24" customHeight="1">
      <c r="A17" s="210"/>
      <c r="B17" s="207"/>
      <c r="C17" s="48"/>
      <c r="D17" s="72" t="s">
        <v>88</v>
      </c>
      <c r="E17" s="61"/>
      <c r="F17" s="67"/>
      <c r="G17" s="61">
        <v>36197</v>
      </c>
      <c r="H17" s="126">
        <v>29827</v>
      </c>
      <c r="I17" s="126">
        <v>41097</v>
      </c>
      <c r="K17">
        <v>41097</v>
      </c>
    </row>
    <row r="18" spans="1:11" ht="64.5" customHeight="1">
      <c r="A18" s="210"/>
      <c r="B18" s="207"/>
      <c r="C18" s="48"/>
      <c r="D18" s="27" t="s">
        <v>44</v>
      </c>
      <c r="E18" s="61"/>
      <c r="F18" s="67"/>
      <c r="G18" s="61">
        <v>32060</v>
      </c>
      <c r="H18" s="126">
        <v>26419</v>
      </c>
      <c r="I18" s="126">
        <v>36400</v>
      </c>
      <c r="K18">
        <v>36400</v>
      </c>
    </row>
    <row r="19" spans="1:11" ht="26.25" customHeight="1">
      <c r="A19" s="211"/>
      <c r="B19" s="208"/>
      <c r="C19" s="48"/>
      <c r="D19" s="27" t="s">
        <v>46</v>
      </c>
      <c r="E19" s="61"/>
      <c r="F19" s="67"/>
      <c r="G19" s="61">
        <v>14479</v>
      </c>
      <c r="H19" s="126">
        <v>11931</v>
      </c>
      <c r="I19" s="126">
        <v>16439</v>
      </c>
      <c r="K19">
        <v>16439</v>
      </c>
    </row>
    <row r="20" spans="1:11" ht="14.25">
      <c r="A20" s="55"/>
      <c r="B20" s="55"/>
      <c r="C20" s="45" t="s">
        <v>86</v>
      </c>
      <c r="D20" s="8" t="s">
        <v>87</v>
      </c>
      <c r="E20" s="32"/>
      <c r="F20" s="71"/>
      <c r="G20" s="32">
        <v>58806</v>
      </c>
      <c r="H20" s="128">
        <v>55043</v>
      </c>
      <c r="I20" s="127">
        <v>28484</v>
      </c>
      <c r="K20">
        <v>28484</v>
      </c>
    </row>
    <row r="21" spans="1:9" ht="14.25">
      <c r="A21" s="55"/>
      <c r="B21" s="55"/>
      <c r="C21" s="49"/>
      <c r="D21" s="15"/>
      <c r="E21" s="17"/>
      <c r="F21" s="68"/>
      <c r="G21" s="17"/>
      <c r="H21" s="117"/>
      <c r="I21" s="124"/>
    </row>
    <row r="22" spans="1:9" ht="20.25" customHeight="1">
      <c r="A22" s="209"/>
      <c r="B22" s="55"/>
      <c r="C22" s="50"/>
      <c r="D22" s="22" t="s">
        <v>50</v>
      </c>
      <c r="E22" s="24"/>
      <c r="F22" s="69"/>
      <c r="G22" s="24">
        <f>SUM(G25+G24+G23+G34+G26)</f>
        <v>203369</v>
      </c>
      <c r="H22" s="123">
        <f>SUM(H25+H24+H23+H34+H26+H27+H28+H29+H31+H32)</f>
        <v>682084</v>
      </c>
      <c r="I22" s="146">
        <f>SUM(I24+I23+I28+I29+I30+I31+I32+I33+I34)</f>
        <v>1335541</v>
      </c>
    </row>
    <row r="23" spans="1:11" ht="16.5" customHeight="1">
      <c r="A23" s="210"/>
      <c r="B23" s="56" t="s">
        <v>71</v>
      </c>
      <c r="C23" s="45" t="s">
        <v>7</v>
      </c>
      <c r="D23" s="15" t="s">
        <v>127</v>
      </c>
      <c r="E23" s="31"/>
      <c r="F23" s="38"/>
      <c r="G23" s="31">
        <v>64998</v>
      </c>
      <c r="H23" s="127">
        <v>64998</v>
      </c>
      <c r="I23" s="127">
        <v>269836</v>
      </c>
      <c r="J23" s="143"/>
      <c r="K23" s="106">
        <v>75218</v>
      </c>
    </row>
    <row r="24" spans="1:11" ht="17.25" customHeight="1">
      <c r="A24" s="210"/>
      <c r="B24" s="56" t="s">
        <v>73</v>
      </c>
      <c r="C24" s="45" t="s">
        <v>16</v>
      </c>
      <c r="D24" s="15" t="s">
        <v>65</v>
      </c>
      <c r="E24" s="31"/>
      <c r="F24" s="38"/>
      <c r="G24" s="31">
        <v>203064</v>
      </c>
      <c r="H24" s="127">
        <v>156557</v>
      </c>
      <c r="I24" s="128">
        <v>184408</v>
      </c>
      <c r="K24">
        <v>201892</v>
      </c>
    </row>
    <row r="25" spans="1:11" ht="18" customHeight="1">
      <c r="A25" s="210"/>
      <c r="B25" s="56" t="s">
        <v>73</v>
      </c>
      <c r="C25" s="45" t="s">
        <v>18</v>
      </c>
      <c r="D25" s="15" t="s">
        <v>110</v>
      </c>
      <c r="E25" s="38"/>
      <c r="F25" s="38"/>
      <c r="G25" s="38">
        <v>3123</v>
      </c>
      <c r="H25" s="127">
        <v>23874</v>
      </c>
      <c r="I25" s="128">
        <v>0</v>
      </c>
      <c r="K25">
        <v>0</v>
      </c>
    </row>
    <row r="26" spans="1:11" ht="15.75" customHeight="1">
      <c r="A26" s="210"/>
      <c r="B26" s="56" t="s">
        <v>81</v>
      </c>
      <c r="C26" s="45" t="s">
        <v>24</v>
      </c>
      <c r="D26" s="15" t="s">
        <v>95</v>
      </c>
      <c r="E26" s="31"/>
      <c r="F26" s="38"/>
      <c r="G26" s="31">
        <v>4122</v>
      </c>
      <c r="H26" s="127">
        <v>9256</v>
      </c>
      <c r="I26" s="128">
        <v>0</v>
      </c>
      <c r="K26">
        <v>0</v>
      </c>
    </row>
    <row r="27" spans="1:11" ht="15.75" customHeight="1">
      <c r="A27" s="210"/>
      <c r="B27" s="56" t="s">
        <v>115</v>
      </c>
      <c r="C27" s="45"/>
      <c r="D27" s="15" t="s">
        <v>116</v>
      </c>
      <c r="E27" s="31"/>
      <c r="F27" s="38"/>
      <c r="G27" s="31">
        <v>0</v>
      </c>
      <c r="H27" s="127">
        <v>-35040</v>
      </c>
      <c r="I27" s="128">
        <v>0</v>
      </c>
      <c r="K27">
        <v>0</v>
      </c>
    </row>
    <row r="28" spans="1:11" ht="17.25" customHeight="1" hidden="1">
      <c r="A28" s="210"/>
      <c r="B28" s="56"/>
      <c r="C28" s="45"/>
      <c r="D28" s="37"/>
      <c r="E28" s="31"/>
      <c r="F28" s="38"/>
      <c r="G28" s="31"/>
      <c r="H28" s="127"/>
      <c r="I28" s="128"/>
      <c r="J28" s="143"/>
      <c r="K28" s="106" t="s">
        <v>132</v>
      </c>
    </row>
    <row r="29" spans="1:11" ht="14.25">
      <c r="A29" s="210"/>
      <c r="B29" s="56" t="s">
        <v>120</v>
      </c>
      <c r="C29" s="45"/>
      <c r="D29" s="37" t="s">
        <v>121</v>
      </c>
      <c r="E29" s="31"/>
      <c r="F29" s="38"/>
      <c r="G29" s="31">
        <v>0</v>
      </c>
      <c r="H29" s="127">
        <v>167490</v>
      </c>
      <c r="I29" s="128">
        <v>707025</v>
      </c>
      <c r="K29">
        <v>874515</v>
      </c>
    </row>
    <row r="30" spans="1:11" ht="16.5" customHeight="1">
      <c r="A30" s="210"/>
      <c r="B30" s="56" t="s">
        <v>118</v>
      </c>
      <c r="C30" s="45"/>
      <c r="D30" s="37" t="s">
        <v>119</v>
      </c>
      <c r="E30" s="31"/>
      <c r="F30" s="38"/>
      <c r="G30" s="31">
        <v>0</v>
      </c>
      <c r="H30" s="127">
        <v>0</v>
      </c>
      <c r="I30" s="128">
        <v>-25482</v>
      </c>
      <c r="K30">
        <v>-25482</v>
      </c>
    </row>
    <row r="31" spans="1:11" ht="16.5" customHeight="1">
      <c r="A31" s="210"/>
      <c r="B31" s="56" t="s">
        <v>118</v>
      </c>
      <c r="C31" s="45"/>
      <c r="D31" s="37" t="s">
        <v>123</v>
      </c>
      <c r="E31" s="31"/>
      <c r="F31" s="38"/>
      <c r="G31" s="31">
        <v>0</v>
      </c>
      <c r="H31" s="127">
        <v>172000</v>
      </c>
      <c r="I31" s="128">
        <v>0</v>
      </c>
      <c r="K31">
        <v>172000</v>
      </c>
    </row>
    <row r="32" spans="1:11" ht="16.5" customHeight="1">
      <c r="A32" s="210"/>
      <c r="B32" s="56"/>
      <c r="C32" s="45"/>
      <c r="D32" s="37" t="s">
        <v>133</v>
      </c>
      <c r="E32" s="31"/>
      <c r="F32" s="38"/>
      <c r="G32" s="31">
        <v>0</v>
      </c>
      <c r="H32" s="127">
        <v>88603</v>
      </c>
      <c r="I32" s="128">
        <v>75863</v>
      </c>
      <c r="K32">
        <v>88603</v>
      </c>
    </row>
    <row r="33" spans="1:11" ht="15.75" customHeight="1">
      <c r="A33" s="210"/>
      <c r="B33" s="56" t="s">
        <v>78</v>
      </c>
      <c r="C33" s="45"/>
      <c r="D33" s="37" t="s">
        <v>122</v>
      </c>
      <c r="E33" s="31"/>
      <c r="F33" s="38"/>
      <c r="G33" s="31">
        <v>0</v>
      </c>
      <c r="H33" s="127">
        <v>0</v>
      </c>
      <c r="I33" s="128">
        <v>65235</v>
      </c>
      <c r="K33">
        <v>65235</v>
      </c>
    </row>
    <row r="34" spans="1:11" ht="16.5" customHeight="1">
      <c r="A34" s="211"/>
      <c r="B34" s="56" t="s">
        <v>78</v>
      </c>
      <c r="C34" s="51">
        <v>5</v>
      </c>
      <c r="D34" s="37" t="s">
        <v>130</v>
      </c>
      <c r="E34" s="31"/>
      <c r="F34" s="38"/>
      <c r="G34" s="31">
        <v>-71938</v>
      </c>
      <c r="H34" s="127">
        <v>34346</v>
      </c>
      <c r="I34" s="128">
        <v>58656</v>
      </c>
      <c r="K34">
        <v>58656</v>
      </c>
    </row>
    <row r="35" spans="1:7" ht="14.25">
      <c r="A35" s="77"/>
      <c r="B35" s="78"/>
      <c r="C35" s="79"/>
      <c r="D35" s="80"/>
      <c r="E35" s="81"/>
      <c r="F35" s="82"/>
      <c r="G35" s="81"/>
    </row>
    <row r="36" spans="1:9" ht="14.25">
      <c r="A36" s="59"/>
      <c r="B36" s="59"/>
      <c r="C36" s="99"/>
      <c r="D36" s="65"/>
      <c r="E36" s="105"/>
      <c r="F36" s="91"/>
      <c r="G36" s="214"/>
      <c r="H36" s="214"/>
      <c r="I36" s="214"/>
    </row>
    <row r="37" spans="1:7" ht="14.25">
      <c r="A37" s="59"/>
      <c r="B37" s="59"/>
      <c r="C37" s="34"/>
      <c r="D37" s="35"/>
      <c r="E37" s="36"/>
      <c r="F37" s="65"/>
      <c r="G37" s="40"/>
    </row>
    <row r="38" spans="1:9" ht="14.25">
      <c r="A38" s="55"/>
      <c r="B38" s="55"/>
      <c r="C38" s="41"/>
      <c r="D38" s="25" t="s">
        <v>0</v>
      </c>
      <c r="E38" s="25"/>
      <c r="F38" s="25"/>
      <c r="G38" s="25" t="s">
        <v>2</v>
      </c>
      <c r="H38" s="88" t="s">
        <v>53</v>
      </c>
      <c r="I38" s="25" t="s">
        <v>2</v>
      </c>
    </row>
    <row r="39" spans="1:9" ht="14.25">
      <c r="A39" s="55"/>
      <c r="B39" s="55"/>
      <c r="C39" s="42"/>
      <c r="D39" s="26" t="s">
        <v>1</v>
      </c>
      <c r="E39" s="26"/>
      <c r="F39" s="26"/>
      <c r="G39" s="108" t="s">
        <v>92</v>
      </c>
      <c r="H39" s="140" t="s">
        <v>129</v>
      </c>
      <c r="I39" s="108" t="s">
        <v>107</v>
      </c>
    </row>
    <row r="40" spans="1:9" ht="14.25">
      <c r="A40" s="204" t="s">
        <v>75</v>
      </c>
      <c r="B40" s="205"/>
      <c r="C40" s="44" t="s">
        <v>33</v>
      </c>
      <c r="D40" s="8" t="s">
        <v>20</v>
      </c>
      <c r="E40" s="8"/>
      <c r="F40" s="60"/>
      <c r="G40" s="60">
        <f>SUM(G41+G42+G45+G48+G49+G52+G55+G58)</f>
        <v>187369</v>
      </c>
      <c r="H40" s="60">
        <f>SUM(H41+H42+H45+H49+H52+H55+H58)</f>
        <v>398343</v>
      </c>
      <c r="I40" s="60">
        <f>SUM(I41+I42+I45+I49+I52+I55+I58)</f>
        <v>1335541</v>
      </c>
    </row>
    <row r="41" spans="1:11" ht="19.5" customHeight="1">
      <c r="A41" s="55">
        <v>623</v>
      </c>
      <c r="B41" s="55"/>
      <c r="C41" s="52" t="s">
        <v>7</v>
      </c>
      <c r="D41" s="83" t="s">
        <v>21</v>
      </c>
      <c r="E41" s="31"/>
      <c r="F41" s="38"/>
      <c r="G41" s="38">
        <v>18120</v>
      </c>
      <c r="H41" s="127">
        <v>26844</v>
      </c>
      <c r="I41" s="128">
        <v>12000</v>
      </c>
      <c r="J41" s="143"/>
      <c r="K41" s="59"/>
    </row>
    <row r="42" spans="1:11" ht="20.25" customHeight="1">
      <c r="A42" s="55">
        <v>623</v>
      </c>
      <c r="B42" s="55"/>
      <c r="C42" s="52" t="s">
        <v>16</v>
      </c>
      <c r="D42" s="84" t="s">
        <v>45</v>
      </c>
      <c r="E42" s="31"/>
      <c r="F42" s="31"/>
      <c r="G42" s="38">
        <f>SUM(G44+G43)</f>
        <v>72194</v>
      </c>
      <c r="H42" s="38">
        <f>SUM(H44+H43)</f>
        <v>63554</v>
      </c>
      <c r="I42" s="38">
        <f>SUM(I44+I43)</f>
        <v>93127</v>
      </c>
      <c r="K42" s="59"/>
    </row>
    <row r="43" spans="1:11" ht="15.75" customHeight="1">
      <c r="A43" s="55"/>
      <c r="B43" s="55"/>
      <c r="C43" s="45" t="s">
        <v>54</v>
      </c>
      <c r="D43" s="85" t="s">
        <v>45</v>
      </c>
      <c r="E43" s="11"/>
      <c r="F43" s="64"/>
      <c r="G43" s="64">
        <v>72194</v>
      </c>
      <c r="H43" s="125">
        <v>63554</v>
      </c>
      <c r="I43" s="126">
        <v>93127</v>
      </c>
      <c r="J43" s="144"/>
      <c r="K43" s="59"/>
    </row>
    <row r="44" spans="1:11" ht="14.25">
      <c r="A44" s="55"/>
      <c r="B44" s="55"/>
      <c r="C44" s="45" t="s">
        <v>56</v>
      </c>
      <c r="D44" s="10" t="s">
        <v>55</v>
      </c>
      <c r="E44" s="11"/>
      <c r="F44" s="64"/>
      <c r="G44" s="64">
        <v>0</v>
      </c>
      <c r="H44" s="125"/>
      <c r="I44" s="126"/>
      <c r="K44" s="59"/>
    </row>
    <row r="45" spans="1:11" ht="64.5" customHeight="1">
      <c r="A45" s="55">
        <v>623</v>
      </c>
      <c r="B45" s="55"/>
      <c r="C45" s="53" t="s">
        <v>18</v>
      </c>
      <c r="D45" s="57" t="s">
        <v>44</v>
      </c>
      <c r="E45" s="33"/>
      <c r="F45" s="33"/>
      <c r="G45" s="90">
        <f>SUM(G46+G47)</f>
        <v>71886</v>
      </c>
      <c r="H45" s="90">
        <f>SUM(H46+H47+H48)</f>
        <v>288686</v>
      </c>
      <c r="I45" s="90">
        <f>SUM(I46+I47+I48)</f>
        <v>1131859</v>
      </c>
      <c r="K45" s="59"/>
    </row>
    <row r="46" spans="1:11" ht="66" customHeight="1">
      <c r="A46" s="55"/>
      <c r="B46" s="55"/>
      <c r="C46" s="49" t="s">
        <v>57</v>
      </c>
      <c r="D46" s="27" t="s">
        <v>44</v>
      </c>
      <c r="E46" s="11"/>
      <c r="F46" s="11"/>
      <c r="G46" s="64">
        <v>0</v>
      </c>
      <c r="H46" s="125">
        <v>29272</v>
      </c>
      <c r="I46" s="126">
        <v>95852</v>
      </c>
      <c r="K46" s="59"/>
    </row>
    <row r="47" spans="1:11" ht="14.25">
      <c r="A47" s="55"/>
      <c r="B47" s="55"/>
      <c r="C47" s="49" t="s">
        <v>58</v>
      </c>
      <c r="D47" s="10" t="s">
        <v>124</v>
      </c>
      <c r="E47" s="11"/>
      <c r="F47" s="11"/>
      <c r="G47" s="64">
        <v>71886</v>
      </c>
      <c r="H47" s="125">
        <v>25938</v>
      </c>
      <c r="I47" s="126">
        <v>69130</v>
      </c>
      <c r="J47" s="144"/>
      <c r="K47" s="59"/>
    </row>
    <row r="48" spans="1:11" ht="14.25">
      <c r="A48" s="55">
        <v>627</v>
      </c>
      <c r="B48" s="55"/>
      <c r="C48" s="49" t="s">
        <v>76</v>
      </c>
      <c r="D48" s="32" t="s">
        <v>77</v>
      </c>
      <c r="E48" s="33"/>
      <c r="F48" s="33"/>
      <c r="G48" s="90">
        <v>0</v>
      </c>
      <c r="H48" s="90">
        <v>233476</v>
      </c>
      <c r="I48" s="56">
        <v>966877</v>
      </c>
      <c r="K48" s="59"/>
    </row>
    <row r="49" spans="1:11" ht="27.75" customHeight="1">
      <c r="A49" s="55">
        <v>623</v>
      </c>
      <c r="B49" s="55"/>
      <c r="C49" s="52" t="s">
        <v>24</v>
      </c>
      <c r="D49" s="27" t="s">
        <v>46</v>
      </c>
      <c r="E49" s="33"/>
      <c r="F49" s="33"/>
      <c r="G49" s="90">
        <f>SUM(G50+G51)</f>
        <v>25169</v>
      </c>
      <c r="H49" s="90">
        <f>SUM(H50+H51)</f>
        <v>19259</v>
      </c>
      <c r="I49" s="90">
        <f>SUM(I50+I51+I53+I56)</f>
        <v>39899</v>
      </c>
      <c r="K49" s="59"/>
    </row>
    <row r="50" spans="1:11" ht="26.25" customHeight="1">
      <c r="A50" s="55"/>
      <c r="B50" s="55"/>
      <c r="C50" s="49" t="s">
        <v>59</v>
      </c>
      <c r="D50" s="27" t="s">
        <v>46</v>
      </c>
      <c r="E50" s="13"/>
      <c r="F50" s="13"/>
      <c r="G50" s="39">
        <v>25169</v>
      </c>
      <c r="H50" s="125">
        <v>19259</v>
      </c>
      <c r="I50" s="126">
        <v>25099</v>
      </c>
      <c r="J50" s="145"/>
      <c r="K50" s="59"/>
    </row>
    <row r="51" spans="1:11" ht="14.25">
      <c r="A51" s="55"/>
      <c r="B51" s="55"/>
      <c r="C51" s="49" t="s">
        <v>141</v>
      </c>
      <c r="D51" s="86" t="s">
        <v>140</v>
      </c>
      <c r="E51" s="13"/>
      <c r="F51" s="13"/>
      <c r="G51" s="39">
        <v>0</v>
      </c>
      <c r="H51" s="125">
        <v>0</v>
      </c>
      <c r="I51" s="126">
        <v>4600</v>
      </c>
      <c r="K51" s="59"/>
    </row>
    <row r="52" spans="1:11" ht="15" customHeight="1" hidden="1">
      <c r="A52" s="55"/>
      <c r="B52" s="55"/>
      <c r="C52" s="52"/>
      <c r="D52" s="27"/>
      <c r="E52" s="31"/>
      <c r="F52" s="31"/>
      <c r="G52" s="38"/>
      <c r="H52" s="38"/>
      <c r="I52" s="38"/>
      <c r="K52" s="59"/>
    </row>
    <row r="53" spans="1:11" ht="15" customHeight="1">
      <c r="A53" s="55"/>
      <c r="B53" s="55"/>
      <c r="C53" s="49" t="s">
        <v>139</v>
      </c>
      <c r="D53" s="27" t="s">
        <v>27</v>
      </c>
      <c r="E53" s="11"/>
      <c r="F53" s="11"/>
      <c r="G53" s="64">
        <v>6500</v>
      </c>
      <c r="H53" s="125">
        <v>1917</v>
      </c>
      <c r="I53" s="126">
        <v>2200</v>
      </c>
      <c r="J53" s="144"/>
      <c r="K53" s="59"/>
    </row>
    <row r="54" spans="1:11" ht="14.25" hidden="1">
      <c r="A54" s="55"/>
      <c r="B54" s="55"/>
      <c r="C54" s="49"/>
      <c r="D54" s="86"/>
      <c r="E54" s="11"/>
      <c r="F54" s="11"/>
      <c r="G54" s="64"/>
      <c r="H54" s="125"/>
      <c r="I54" s="126"/>
      <c r="K54" s="59"/>
    </row>
    <row r="55" spans="1:11" ht="12.75" customHeight="1" hidden="1">
      <c r="A55" s="55"/>
      <c r="B55" s="55"/>
      <c r="C55" s="52"/>
      <c r="D55" s="27"/>
      <c r="E55" s="33"/>
      <c r="F55" s="33"/>
      <c r="G55" s="90"/>
      <c r="H55" s="90"/>
      <c r="I55" s="90"/>
      <c r="K55" s="59"/>
    </row>
    <row r="56" spans="1:11" ht="25.5" customHeight="1">
      <c r="A56" s="55"/>
      <c r="B56" s="55"/>
      <c r="C56" s="49" t="s">
        <v>142</v>
      </c>
      <c r="D56" s="27" t="s">
        <v>29</v>
      </c>
      <c r="E56" s="11"/>
      <c r="F56" s="11"/>
      <c r="G56" s="64">
        <v>9500</v>
      </c>
      <c r="H56" s="125">
        <v>11988</v>
      </c>
      <c r="I56" s="126">
        <v>8000</v>
      </c>
      <c r="J56" s="144"/>
      <c r="K56" s="59"/>
    </row>
    <row r="57" spans="1:9" ht="14.25" hidden="1">
      <c r="A57" s="55"/>
      <c r="B57" s="55"/>
      <c r="C57" s="49"/>
      <c r="D57" s="86"/>
      <c r="E57" s="11"/>
      <c r="F57" s="11"/>
      <c r="G57" s="64"/>
      <c r="H57" s="125"/>
      <c r="I57" s="126"/>
    </row>
    <row r="58" spans="1:9" ht="14.25">
      <c r="A58" s="55"/>
      <c r="B58" s="55"/>
      <c r="C58" s="54">
        <v>5</v>
      </c>
      <c r="D58" s="86" t="s">
        <v>52</v>
      </c>
      <c r="E58" s="33"/>
      <c r="F58" s="33"/>
      <c r="G58" s="90">
        <v>0</v>
      </c>
      <c r="H58" s="90">
        <v>0</v>
      </c>
      <c r="I58" s="128">
        <v>58656</v>
      </c>
    </row>
    <row r="59" spans="3:8" ht="14.25">
      <c r="C59" s="1"/>
      <c r="D59" s="1"/>
      <c r="E59" s="1"/>
      <c r="H59" s="91"/>
    </row>
    <row r="60" spans="3:8" ht="14.25">
      <c r="C60" s="1"/>
      <c r="D60" s="1" t="s">
        <v>38</v>
      </c>
      <c r="E60" s="1"/>
      <c r="H60" s="91"/>
    </row>
    <row r="61" spans="3:8" ht="14.25">
      <c r="C61" s="1"/>
      <c r="D61" s="1" t="s">
        <v>39</v>
      </c>
      <c r="E61" s="1"/>
      <c r="H61" s="91"/>
    </row>
    <row r="62" spans="3:8" ht="14.25">
      <c r="C62" s="1"/>
      <c r="D62" s="1" t="s">
        <v>41</v>
      </c>
      <c r="E62" s="1"/>
      <c r="H62" s="91"/>
    </row>
    <row r="64" ht="14.25">
      <c r="D64" s="6" t="s">
        <v>134</v>
      </c>
    </row>
    <row r="66" ht="12.75">
      <c r="D66" s="97" t="s">
        <v>135</v>
      </c>
    </row>
    <row r="67" ht="12.75">
      <c r="D67" s="97" t="s">
        <v>136</v>
      </c>
    </row>
    <row r="68" ht="12.75">
      <c r="D68" s="148" t="s">
        <v>137</v>
      </c>
    </row>
    <row r="69" ht="12.75">
      <c r="D69" s="97" t="s">
        <v>138</v>
      </c>
    </row>
  </sheetData>
  <sheetProtection/>
  <mergeCells count="14">
    <mergeCell ref="D1:E1"/>
    <mergeCell ref="F1:G1"/>
    <mergeCell ref="H1:I1"/>
    <mergeCell ref="C2:E2"/>
    <mergeCell ref="C3:E3"/>
    <mergeCell ref="A6:A7"/>
    <mergeCell ref="B6:B7"/>
    <mergeCell ref="C6:C7"/>
    <mergeCell ref="A9:B9"/>
    <mergeCell ref="A10:A19"/>
    <mergeCell ref="B10:B19"/>
    <mergeCell ref="A22:A34"/>
    <mergeCell ref="G36:I36"/>
    <mergeCell ref="A40:B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Rusana</dc:creator>
  <cp:keywords/>
  <dc:description/>
  <cp:lastModifiedBy>User</cp:lastModifiedBy>
  <cp:lastPrinted>2019-12-02T09:31:54Z</cp:lastPrinted>
  <dcterms:created xsi:type="dcterms:W3CDTF">2011-11-15T08:47:44Z</dcterms:created>
  <dcterms:modified xsi:type="dcterms:W3CDTF">2019-12-02T14:53:18Z</dcterms:modified>
  <cp:category/>
  <cp:version/>
  <cp:contentType/>
  <cp:contentStatus/>
</cp:coreProperties>
</file>